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6C770027-FE3B-4CCB-95FA-903EC7A8EA9F}" xr6:coauthVersionLast="41" xr6:coauthVersionMax="41" xr10:uidLastSave="{00000000-0000-0000-0000-000000000000}"/>
  <bookViews>
    <workbookView xWindow="-120" yWindow="-120" windowWidth="20730" windowHeight="11160" activeTab="1" xr2:uid="{00000000-000D-0000-FFFF-FFFF00000000}"/>
  </bookViews>
  <sheets>
    <sheet name="Settings" sheetId="4" r:id="rId1"/>
    <sheet name="tools-prices" sheetId="1" r:id="rId2"/>
  </sheets>
  <definedNames>
    <definedName name="_xlnm._FilterDatabase" localSheetId="1" hidden="1">'tools-prices'!#REF!</definedName>
    <definedName name="_xlnm.Print_Area" localSheetId="1">'tools-prices'!$A$2:$J$48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0" i="1" l="1"/>
  <c r="I28" i="1" l="1"/>
  <c r="A46" i="1"/>
  <c r="A48" i="1"/>
  <c r="I27" i="1"/>
  <c r="I26" i="1"/>
  <c r="I25" i="1"/>
  <c r="I24" i="1"/>
  <c r="I23" i="1"/>
  <c r="I22" i="1"/>
  <c r="I21" i="1"/>
  <c r="I19" i="1"/>
  <c r="I18" i="1"/>
  <c r="I17" i="1"/>
  <c r="I16" i="1"/>
  <c r="I15" i="1"/>
  <c r="I14" i="1"/>
  <c r="A41" i="1"/>
  <c r="A40" i="1"/>
  <c r="I6" i="1"/>
  <c r="I34" i="1" l="1"/>
  <c r="A38" i="1"/>
  <c r="I30" i="1"/>
  <c r="G4" i="1"/>
  <c r="A43" i="1"/>
  <c r="A42" i="1"/>
  <c r="G2" i="1"/>
  <c r="G3" i="1"/>
  <c r="H32" i="1" l="1"/>
  <c r="I32" i="1" s="1"/>
  <c r="H31" i="1"/>
  <c r="J30" i="1" l="1"/>
  <c r="J32" i="1" l="1"/>
  <c r="J34" i="1" s="1"/>
</calcChain>
</file>

<file path=xl/sharedStrings.xml><?xml version="1.0" encoding="utf-8"?>
<sst xmlns="http://schemas.openxmlformats.org/spreadsheetml/2006/main" count="155" uniqueCount="87">
  <si>
    <t>Invoice</t>
  </si>
  <si>
    <t>Qty</t>
  </si>
  <si>
    <t>Subtotal</t>
  </si>
  <si>
    <t>Total</t>
  </si>
  <si>
    <t>Date:</t>
  </si>
  <si>
    <t>Invoice #:</t>
  </si>
  <si>
    <t>Thank you for your business!</t>
  </si>
  <si>
    <t>Special Notes and Instructions</t>
  </si>
  <si>
    <t>Blue</t>
  </si>
  <si>
    <t>Settings</t>
  </si>
  <si>
    <t>Company Details</t>
  </si>
  <si>
    <t>Company Name</t>
  </si>
  <si>
    <t>Enable</t>
  </si>
  <si>
    <t>Company Slogan (Optional)</t>
  </si>
  <si>
    <t>Company Address</t>
  </si>
  <si>
    <t>Building/House Number</t>
  </si>
  <si>
    <t>Street</t>
  </si>
  <si>
    <t>Town/City</t>
  </si>
  <si>
    <t>County/Province</t>
  </si>
  <si>
    <t>(Optional)</t>
  </si>
  <si>
    <t>Tel.</t>
  </si>
  <si>
    <t>E-mail</t>
  </si>
  <si>
    <t>Website</t>
  </si>
  <si>
    <t>Person/Department to contact</t>
  </si>
  <si>
    <t>Contact Tel. Number</t>
  </si>
  <si>
    <t>Country Specific Settings</t>
  </si>
  <si>
    <t>Select Relevant</t>
  </si>
  <si>
    <t>Sales Tax</t>
  </si>
  <si>
    <t>Currency Symbol</t>
  </si>
  <si>
    <t>Color Scheme</t>
  </si>
  <si>
    <t>Design Picker</t>
  </si>
  <si>
    <t>Check this formula after adding or deleting rows</t>
  </si>
  <si>
    <t>Enter the tax rate, if applicable</t>
  </si>
  <si>
    <t>←</t>
  </si>
  <si>
    <t>Disable</t>
  </si>
  <si>
    <t>TSH</t>
  </si>
  <si>
    <t>P.O.Box</t>
  </si>
  <si>
    <t>Dar es Salaam</t>
  </si>
  <si>
    <t>Tanzania</t>
  </si>
  <si>
    <t>To:</t>
  </si>
  <si>
    <t>Description of Goods</t>
  </si>
  <si>
    <t>DAR ES SALAAM</t>
  </si>
  <si>
    <t>Currency</t>
  </si>
  <si>
    <t>TZS</t>
  </si>
  <si>
    <t>Total Price (TZS)</t>
  </si>
  <si>
    <t>S/n</t>
  </si>
  <si>
    <t>TANZANIA</t>
  </si>
  <si>
    <t xml:space="preserve"> </t>
  </si>
  <si>
    <t>Banking Details</t>
  </si>
  <si>
    <t>Bank Name</t>
  </si>
  <si>
    <t>Account Number</t>
  </si>
  <si>
    <t>Bank Branch</t>
  </si>
  <si>
    <t>Quality is Our Business</t>
  </si>
  <si>
    <t>Iwwen Creatives</t>
  </si>
  <si>
    <t>0689096790</t>
  </si>
  <si>
    <t>ferdinand.mushi@gmail.com</t>
  </si>
  <si>
    <t>Ferdinand Mushi</t>
  </si>
  <si>
    <t>adroit.host</t>
  </si>
  <si>
    <t>EXIM BANK</t>
  </si>
  <si>
    <t>0190008987</t>
  </si>
  <si>
    <t>Account Name</t>
  </si>
  <si>
    <t>Iwwen Creative</t>
  </si>
  <si>
    <t>IW/SBL/120/019</t>
  </si>
  <si>
    <t>MWALIMU COMMERCIAL BANK</t>
  </si>
  <si>
    <t>Mlimani Tower, Sam Nujoma Road</t>
  </si>
  <si>
    <t>P.O.BOX 61002</t>
  </si>
  <si>
    <t>Theme</t>
  </si>
  <si>
    <t>Slider Revolution jQuery Slider Plugin</t>
  </si>
  <si>
    <t>Elementor page builder</t>
  </si>
  <si>
    <t>WPBakery Page Builder</t>
  </si>
  <si>
    <t>Mailchimp account</t>
  </si>
  <si>
    <t>Mailchimp plugin</t>
  </si>
  <si>
    <t xml:space="preserve">HTTP Debugger </t>
  </si>
  <si>
    <t>One Click Demo pro</t>
  </si>
  <si>
    <t>Seed Prod Coming Soon Pro</t>
  </si>
  <si>
    <t xml:space="preserve">chat bot (Live chat ) </t>
  </si>
  <si>
    <t>Addon for Elementor</t>
  </si>
  <si>
    <t>Easy share social plugins</t>
  </si>
  <si>
    <t>addon for wpbakery</t>
  </si>
  <si>
    <t>WP Hid WP- Security</t>
  </si>
  <si>
    <t>Royal Slider</t>
  </si>
  <si>
    <t>Unit Price (USD)</t>
  </si>
  <si>
    <t>IWWEN CREATIVE</t>
  </si>
  <si>
    <t>ALL CHECK SHOULD BE ADDRESSED TO ACCOUNT NAME</t>
  </si>
  <si>
    <t>Exchange rate</t>
  </si>
  <si>
    <t>Tax Amount</t>
  </si>
  <si>
    <t>Total Amount with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</si>
</sst>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</numFmts>
  <fonts count="27" x14ac:knownFonts="1">
    <font>
      <sz val="10"/>
      <name val="Arial"/>
    </font>
    <font>
      <sz val="8"/>
      <name val="Arial"/>
    </font>
    <font>
      <b/>
      <sz val="24"/>
      <color indexed="18"/>
      <name val="Arial"/>
      <family val="2"/>
    </font>
    <font>
      <sz val="8"/>
      <color indexed="18"/>
      <name val="Arial"/>
      <family val="2"/>
    </font>
    <font>
      <b/>
      <sz val="9"/>
      <color indexed="9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color indexed="18"/>
      <name val="Arial"/>
      <family val="2"/>
    </font>
    <font>
      <u/>
      <sz val="10"/>
      <color indexed="12"/>
      <name val="Arial"/>
    </font>
    <font>
      <sz val="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11"/>
      <name val="Arial"/>
      <family val="2"/>
    </font>
    <font>
      <sz val="28"/>
      <color indexed="18"/>
      <name val="Arial"/>
    </font>
    <font>
      <b/>
      <sz val="14"/>
      <color indexed="9"/>
      <name val="Arial"/>
      <family val="2"/>
    </font>
    <font>
      <sz val="10"/>
      <color indexed="23"/>
      <name val="Arial"/>
    </font>
    <font>
      <sz val="24"/>
      <name val="Arial"/>
      <family val="2"/>
    </font>
    <font>
      <sz val="12"/>
      <name val="Arial"/>
    </font>
    <font>
      <b/>
      <sz val="12"/>
      <color indexed="55"/>
      <name val="Arial"/>
      <family val="2"/>
    </font>
    <font>
      <b/>
      <sz val="11"/>
      <color rgb="FF3F3F3F"/>
      <name val="Calibri"/>
      <family val="2"/>
      <scheme val="minor"/>
    </font>
    <font>
      <b/>
      <sz val="20"/>
      <color indexed="18"/>
      <name val="Arial"/>
      <family val="2"/>
    </font>
    <font>
      <sz val="12"/>
      <color indexed="18"/>
      <name val="Arial"/>
      <family val="2"/>
    </font>
    <font>
      <sz val="10"/>
      <name val="Arial"/>
    </font>
    <font>
      <u/>
      <sz val="10"/>
      <color indexed="12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rgb="FFF2F2F2"/>
      </patternFill>
    </fill>
    <fill>
      <patternFill patternType="solid">
        <fgColor rgb="FFDDDDDD"/>
        <bgColor indexed="64"/>
      </patternFill>
    </fill>
  </fills>
  <borders count="37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 style="thin">
        <color indexed="9"/>
      </right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9"/>
      </bottom>
      <diagonal/>
    </border>
    <border>
      <left style="thin">
        <color indexed="55"/>
      </left>
      <right style="thin">
        <color indexed="55"/>
      </right>
      <top style="thin">
        <color indexed="9"/>
      </top>
      <bottom style="thin">
        <color indexed="9"/>
      </bottom>
      <diagonal/>
    </border>
    <border>
      <left style="thin">
        <color indexed="55"/>
      </left>
      <right style="thin">
        <color indexed="55"/>
      </right>
      <top style="thin">
        <color indexed="9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55"/>
      </right>
      <top style="thin">
        <color indexed="9"/>
      </top>
      <bottom style="thin">
        <color indexed="9"/>
      </bottom>
      <diagonal/>
    </border>
    <border>
      <left style="thin">
        <color indexed="55"/>
      </left>
      <right/>
      <top style="thin">
        <color indexed="9"/>
      </top>
      <bottom style="thin">
        <color indexed="55"/>
      </bottom>
      <diagonal/>
    </border>
    <border>
      <left/>
      <right style="thin">
        <color indexed="55"/>
      </right>
      <top style="thin">
        <color indexed="9"/>
      </top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9"/>
      </bottom>
      <diagonal/>
    </border>
    <border>
      <left/>
      <right/>
      <top style="thin">
        <color indexed="55"/>
      </top>
      <bottom style="thin">
        <color indexed="9"/>
      </bottom>
      <diagonal/>
    </border>
    <border>
      <left/>
      <right style="thin">
        <color indexed="55"/>
      </right>
      <top style="thin">
        <color indexed="55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 style="thin">
        <color indexed="9"/>
      </left>
      <right/>
      <top style="hair">
        <color indexed="18"/>
      </top>
      <bottom style="thin">
        <color indexed="9"/>
      </bottom>
      <diagonal/>
    </border>
    <border>
      <left/>
      <right/>
      <top style="hair">
        <color indexed="18"/>
      </top>
      <bottom style="thin">
        <color indexed="9"/>
      </bottom>
      <diagonal/>
    </border>
    <border>
      <left/>
      <right style="thin">
        <color indexed="9"/>
      </right>
      <top style="hair">
        <color indexed="18"/>
      </top>
      <bottom style="thin">
        <color indexed="9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55"/>
      </bottom>
      <diagonal/>
    </border>
  </borders>
  <cellStyleXfs count="6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20" fillId="5" borderId="35"/>
    <xf numFmtId="0" fontId="20" fillId="5" borderId="35"/>
    <xf numFmtId="43" fontId="23" fillId="0" borderId="0" applyFont="0" applyFill="0" applyBorder="0" applyAlignment="0" applyProtection="0"/>
    <xf numFmtId="1" fontId="7" fillId="2" borderId="36">
      <alignment horizontal="center" vertical="center"/>
      <protection locked="0"/>
    </xf>
  </cellStyleXfs>
  <cellXfs count="172">
    <xf numFmtId="0" fontId="0" fillId="0" borderId="0" xfId="0"/>
    <xf numFmtId="0" fontId="0" fillId="2" borderId="2" xfId="0" applyFill="1" applyBorder="1" applyProtection="1">
      <protection hidden="1"/>
    </xf>
    <xf numFmtId="0" fontId="2" fillId="2" borderId="2" xfId="0" applyFont="1" applyFill="1" applyBorder="1" applyAlignment="1" applyProtection="1">
      <protection hidden="1"/>
    </xf>
    <xf numFmtId="0" fontId="2" fillId="2" borderId="2" xfId="0" applyFont="1" applyFill="1" applyBorder="1" applyAlignment="1" applyProtection="1">
      <alignment horizontal="right"/>
      <protection hidden="1"/>
    </xf>
    <xf numFmtId="0" fontId="7" fillId="2" borderId="2" xfId="0" applyFont="1" applyFill="1" applyBorder="1" applyProtection="1">
      <protection locked="0"/>
    </xf>
    <xf numFmtId="0" fontId="3" fillId="2" borderId="2" xfId="0" applyFont="1" applyFill="1" applyBorder="1" applyProtection="1">
      <protection hidden="1"/>
    </xf>
    <xf numFmtId="0" fontId="3" fillId="2" borderId="2" xfId="0" applyFont="1" applyFill="1" applyBorder="1" applyAlignment="1" applyProtection="1">
      <alignment horizontal="left"/>
      <protection hidden="1"/>
    </xf>
    <xf numFmtId="0" fontId="0" fillId="2" borderId="3" xfId="0" applyFill="1" applyBorder="1" applyProtection="1">
      <protection hidden="1"/>
    </xf>
    <xf numFmtId="0" fontId="0" fillId="2" borderId="4" xfId="0" applyFill="1" applyBorder="1" applyProtection="1">
      <protection hidden="1"/>
    </xf>
    <xf numFmtId="0" fontId="0" fillId="2" borderId="5" xfId="0" applyFill="1" applyBorder="1" applyProtection="1">
      <protection hidden="1"/>
    </xf>
    <xf numFmtId="0" fontId="0" fillId="2" borderId="6" xfId="0" applyFill="1" applyBorder="1" applyProtection="1">
      <protection hidden="1"/>
    </xf>
    <xf numFmtId="0" fontId="0" fillId="2" borderId="7" xfId="0" applyFill="1" applyBorder="1" applyProtection="1">
      <protection hidden="1"/>
    </xf>
    <xf numFmtId="0" fontId="3" fillId="2" borderId="6" xfId="0" applyFont="1" applyFill="1" applyBorder="1" applyAlignment="1" applyProtection="1">
      <alignment horizontal="left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center"/>
      <protection hidden="1"/>
    </xf>
    <xf numFmtId="0" fontId="3" fillId="2" borderId="7" xfId="0" applyFont="1" applyFill="1" applyBorder="1" applyProtection="1">
      <protection hidden="1"/>
    </xf>
    <xf numFmtId="0" fontId="3" fillId="2" borderId="7" xfId="0" applyFont="1" applyFill="1" applyBorder="1" applyAlignment="1" applyProtection="1">
      <alignment horizontal="left"/>
      <protection hidden="1"/>
    </xf>
    <xf numFmtId="0" fontId="14" fillId="0" borderId="0" xfId="0" applyFont="1"/>
    <xf numFmtId="0" fontId="15" fillId="4" borderId="0" xfId="0" applyFont="1" applyFill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15" fillId="4" borderId="0" xfId="0" applyFont="1" applyFill="1" applyAlignment="1">
      <alignment horizontal="left" vertical="center"/>
    </xf>
    <xf numFmtId="0" fontId="15" fillId="4" borderId="0" xfId="0" applyFont="1" applyFill="1" applyAlignment="1">
      <alignment vertical="center"/>
    </xf>
    <xf numFmtId="49" fontId="0" fillId="0" borderId="0" xfId="0" applyNumberForma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8" fillId="0" borderId="12" xfId="0" applyFont="1" applyFill="1" applyBorder="1" applyAlignment="1">
      <alignment horizontal="left" indent="1"/>
    </xf>
    <xf numFmtId="0" fontId="19" fillId="0" borderId="0" xfId="0" applyFont="1" applyFill="1" applyBorder="1" applyAlignment="1">
      <alignment vertical="center"/>
    </xf>
    <xf numFmtId="0" fontId="19" fillId="0" borderId="13" xfId="0" applyFont="1" applyFill="1" applyBorder="1" applyAlignment="1">
      <alignment vertical="center"/>
    </xf>
    <xf numFmtId="0" fontId="2" fillId="0" borderId="2" xfId="0" applyFont="1" applyFill="1" applyBorder="1" applyAlignment="1"/>
    <xf numFmtId="0" fontId="0" fillId="0" borderId="2" xfId="0" applyFill="1" applyBorder="1"/>
    <xf numFmtId="0" fontId="0" fillId="0" borderId="2" xfId="0" applyFill="1" applyBorder="1" applyProtection="1">
      <protection hidden="1"/>
    </xf>
    <xf numFmtId="0" fontId="0" fillId="0" borderId="4" xfId="0" applyFill="1" applyBorder="1" applyProtection="1">
      <protection hidden="1"/>
    </xf>
    <xf numFmtId="0" fontId="12" fillId="0" borderId="6" xfId="0" applyFont="1" applyFill="1" applyBorder="1" applyAlignment="1" applyProtection="1">
      <alignment horizontal="left" vertical="center"/>
      <protection hidden="1"/>
    </xf>
    <xf numFmtId="0" fontId="12" fillId="0" borderId="3" xfId="0" applyFont="1" applyFill="1" applyBorder="1" applyAlignment="1" applyProtection="1">
      <alignment horizontal="left" vertical="center"/>
      <protection hidden="1"/>
    </xf>
    <xf numFmtId="0" fontId="12" fillId="0" borderId="2" xfId="0" applyFont="1" applyFill="1" applyBorder="1" applyAlignment="1" applyProtection="1">
      <alignment horizontal="left" vertical="center"/>
      <protection hidden="1"/>
    </xf>
    <xf numFmtId="0" fontId="7" fillId="0" borderId="3" xfId="0" applyFont="1" applyFill="1" applyBorder="1" applyProtection="1">
      <protection hidden="1"/>
    </xf>
    <xf numFmtId="0" fontId="6" fillId="0" borderId="3" xfId="0" applyFont="1" applyFill="1" applyBorder="1" applyAlignment="1" applyProtection="1">
      <alignment horizontal="left"/>
      <protection hidden="1"/>
    </xf>
    <xf numFmtId="0" fontId="2" fillId="0" borderId="11" xfId="0" applyFont="1" applyFill="1" applyBorder="1" applyAlignment="1">
      <alignment horizontal="right"/>
    </xf>
    <xf numFmtId="0" fontId="0" fillId="0" borderId="4" xfId="0" applyFill="1" applyBorder="1"/>
    <xf numFmtId="0" fontId="0" fillId="2" borderId="0" xfId="0" applyFill="1" applyBorder="1" applyAlignment="1" applyProtection="1">
      <alignment horizontal="center"/>
      <protection locked="0"/>
    </xf>
    <xf numFmtId="0" fontId="2" fillId="0" borderId="5" xfId="0" applyFont="1" applyFill="1" applyBorder="1" applyAlignment="1"/>
    <xf numFmtId="0" fontId="12" fillId="0" borderId="2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44" fontId="12" fillId="0" borderId="0" xfId="0" applyNumberFormat="1" applyFont="1" applyFill="1" applyBorder="1" applyAlignment="1" applyProtection="1">
      <alignment horizontal="center" vertical="center"/>
      <protection hidden="1"/>
    </xf>
    <xf numFmtId="1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NumberFormat="1" applyFont="1" applyFill="1" applyBorder="1" applyAlignment="1" applyProtection="1">
      <alignment horizontal="left" vertical="center" wrapText="1"/>
      <protection locked="0"/>
    </xf>
    <xf numFmtId="44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left" vertical="center"/>
    </xf>
    <xf numFmtId="2" fontId="6" fillId="0" borderId="16" xfId="0" applyNumberFormat="1" applyFont="1" applyFill="1" applyBorder="1" applyAlignment="1">
      <alignment horizontal="center" vertical="center"/>
    </xf>
    <xf numFmtId="43" fontId="6" fillId="0" borderId="17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 applyProtection="1">
      <alignment horizontal="left" vertical="center" indent="1"/>
      <protection hidden="1"/>
    </xf>
    <xf numFmtId="0" fontId="8" fillId="2" borderId="11" xfId="0" applyFont="1" applyFill="1" applyBorder="1" applyAlignment="1" applyProtection="1">
      <alignment horizontal="center"/>
      <protection hidden="1"/>
    </xf>
    <xf numFmtId="0" fontId="8" fillId="2" borderId="9" xfId="0" applyFont="1" applyFill="1" applyBorder="1" applyAlignment="1" applyProtection="1">
      <alignment horizontal="center"/>
      <protection hidden="1"/>
    </xf>
    <xf numFmtId="0" fontId="8" fillId="2" borderId="10" xfId="0" applyFont="1" applyFill="1" applyBorder="1" applyAlignment="1" applyProtection="1">
      <alignment horizontal="center"/>
      <protection hidden="1"/>
    </xf>
    <xf numFmtId="0" fontId="0" fillId="0" borderId="2" xfId="0" applyFill="1" applyBorder="1" applyAlignment="1">
      <alignment vertical="center"/>
    </xf>
    <xf numFmtId="2" fontId="0" fillId="0" borderId="4" xfId="0" applyNumberFormat="1" applyFill="1" applyBorder="1" applyAlignment="1">
      <alignment horizontal="center" vertical="center"/>
    </xf>
    <xf numFmtId="0" fontId="0" fillId="2" borderId="18" xfId="0" applyFill="1" applyBorder="1" applyProtection="1">
      <protection hidden="1"/>
    </xf>
    <xf numFmtId="0" fontId="0" fillId="2" borderId="9" xfId="0" applyFill="1" applyBorder="1" applyProtection="1">
      <protection hidden="1"/>
    </xf>
    <xf numFmtId="0" fontId="0" fillId="2" borderId="16" xfId="0" applyFill="1" applyBorder="1" applyProtection="1">
      <protection hidden="1"/>
    </xf>
    <xf numFmtId="1" fontId="7" fillId="2" borderId="19" xfId="0" applyNumberFormat="1" applyFont="1" applyFill="1" applyBorder="1" applyAlignment="1" applyProtection="1">
      <alignment horizontal="left" vertical="center" indent="1"/>
      <protection locked="0"/>
    </xf>
    <xf numFmtId="1" fontId="7" fillId="2" borderId="19" xfId="0" applyNumberFormat="1" applyFont="1" applyFill="1" applyBorder="1" applyAlignment="1" applyProtection="1">
      <alignment horizontal="center" vertical="center"/>
      <protection locked="0"/>
    </xf>
    <xf numFmtId="2" fontId="7" fillId="2" borderId="19" xfId="0" applyNumberFormat="1" applyFont="1" applyFill="1" applyBorder="1" applyAlignment="1" applyProtection="1">
      <alignment horizontal="right" vertical="center" indent="1"/>
      <protection locked="0"/>
    </xf>
    <xf numFmtId="1" fontId="7" fillId="0" borderId="20" xfId="0" applyNumberFormat="1" applyFont="1" applyFill="1" applyBorder="1" applyAlignment="1" applyProtection="1">
      <alignment horizontal="left" vertical="center" indent="1"/>
      <protection locked="0"/>
    </xf>
    <xf numFmtId="2" fontId="7" fillId="0" borderId="20" xfId="0" applyNumberFormat="1" applyFont="1" applyFill="1" applyBorder="1" applyAlignment="1" applyProtection="1">
      <alignment horizontal="right" vertical="center" indent="1"/>
      <protection locked="0"/>
    </xf>
    <xf numFmtId="2" fontId="7" fillId="2" borderId="21" xfId="0" applyNumberFormat="1" applyFont="1" applyFill="1" applyBorder="1" applyAlignment="1" applyProtection="1">
      <alignment horizontal="right" vertical="center" indent="1"/>
      <protection locked="0"/>
    </xf>
    <xf numFmtId="0" fontId="0" fillId="0" borderId="14" xfId="0" applyBorder="1" applyAlignment="1">
      <alignment horizontal="left" vertical="center" indent="1"/>
    </xf>
    <xf numFmtId="0" fontId="0" fillId="0" borderId="15" xfId="0" applyBorder="1" applyAlignment="1">
      <alignment horizontal="left" vertical="center" indent="1"/>
    </xf>
    <xf numFmtId="0" fontId="17" fillId="2" borderId="27" xfId="0" applyFont="1" applyFill="1" applyBorder="1" applyAlignment="1" applyProtection="1">
      <alignment horizontal="left"/>
      <protection locked="0"/>
    </xf>
    <xf numFmtId="0" fontId="11" fillId="2" borderId="0" xfId="0" applyFont="1" applyFill="1" applyBorder="1" applyAlignment="1" applyProtection="1">
      <alignment vertical="center"/>
      <protection locked="0"/>
    </xf>
    <xf numFmtId="0" fontId="11" fillId="2" borderId="13" xfId="0" applyFont="1" applyFill="1" applyBorder="1" applyAlignment="1" applyProtection="1">
      <alignment vertical="center"/>
      <protection locked="0"/>
    </xf>
    <xf numFmtId="0" fontId="0" fillId="2" borderId="0" xfId="0" applyFill="1" applyBorder="1" applyProtection="1">
      <protection hidden="1"/>
    </xf>
    <xf numFmtId="0" fontId="2" fillId="2" borderId="4" xfId="0" applyFont="1" applyFill="1" applyBorder="1" applyAlignment="1" applyProtection="1">
      <protection hidden="1"/>
    </xf>
    <xf numFmtId="0" fontId="0" fillId="0" borderId="0" xfId="0" applyFill="1" applyBorder="1" applyAlignment="1">
      <alignment horizontal="center" vertical="center"/>
    </xf>
    <xf numFmtId="0" fontId="7" fillId="0" borderId="0" xfId="0" applyFont="1" applyAlignment="1">
      <alignment horizontal="left" vertical="center" indent="1"/>
    </xf>
    <xf numFmtId="0" fontId="3" fillId="2" borderId="27" xfId="0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0" fontId="0" fillId="6" borderId="0" xfId="0" applyFill="1"/>
    <xf numFmtId="0" fontId="22" fillId="2" borderId="2" xfId="0" applyFont="1" applyFill="1" applyBorder="1" applyAlignment="1" applyProtection="1">
      <alignment vertical="center"/>
      <protection hidden="1"/>
    </xf>
    <xf numFmtId="0" fontId="2" fillId="0" borderId="5" xfId="0" applyFont="1" applyFill="1" applyBorder="1" applyAlignment="1">
      <alignment vertical="center"/>
    </xf>
    <xf numFmtId="0" fontId="7" fillId="2" borderId="3" xfId="0" applyFont="1" applyFill="1" applyBorder="1" applyAlignment="1" applyProtection="1">
      <alignment horizontal="left" indent="1"/>
      <protection hidden="1"/>
    </xf>
    <xf numFmtId="0" fontId="0" fillId="2" borderId="13" xfId="0" applyFill="1" applyBorder="1" applyProtection="1">
      <protection hidden="1"/>
    </xf>
    <xf numFmtId="0" fontId="0" fillId="0" borderId="14" xfId="0" applyBorder="1" applyAlignment="1">
      <alignment horizontal="left" vertical="center" indent="1"/>
    </xf>
    <xf numFmtId="0" fontId="0" fillId="0" borderId="15" xfId="0" applyBorder="1" applyAlignment="1">
      <alignment horizontal="left" vertical="center" indent="1"/>
    </xf>
    <xf numFmtId="0" fontId="15" fillId="4" borderId="0" xfId="0" applyFont="1" applyFill="1" applyAlignment="1">
      <alignment horizontal="left" vertical="center"/>
    </xf>
    <xf numFmtId="0" fontId="0" fillId="0" borderId="0" xfId="0"/>
    <xf numFmtId="0" fontId="21" fillId="2" borderId="2" xfId="0" applyFont="1" applyFill="1" applyBorder="1" applyAlignment="1" applyProtection="1">
      <alignment vertical="center"/>
      <protection hidden="1"/>
    </xf>
    <xf numFmtId="0" fontId="0" fillId="2" borderId="27" xfId="0" applyFill="1" applyBorder="1" applyProtection="1">
      <protection hidden="1"/>
    </xf>
    <xf numFmtId="0" fontId="6" fillId="2" borderId="3" xfId="0" applyFont="1" applyFill="1" applyBorder="1" applyProtection="1">
      <protection hidden="1"/>
    </xf>
    <xf numFmtId="0" fontId="6" fillId="2" borderId="3" xfId="0" applyFont="1" applyFill="1" applyBorder="1" applyAlignment="1" applyProtection="1">
      <alignment horizontal="left" indent="1"/>
      <protection hidden="1"/>
    </xf>
    <xf numFmtId="0" fontId="6" fillId="2" borderId="18" xfId="0" applyFont="1" applyFill="1" applyBorder="1" applyProtection="1">
      <protection hidden="1"/>
    </xf>
    <xf numFmtId="0" fontId="6" fillId="2" borderId="4" xfId="0" applyFont="1" applyFill="1" applyBorder="1" applyProtection="1">
      <protection hidden="1"/>
    </xf>
    <xf numFmtId="0" fontId="6" fillId="2" borderId="2" xfId="0" applyFont="1" applyFill="1" applyBorder="1" applyProtection="1">
      <protection hidden="1"/>
    </xf>
    <xf numFmtId="43" fontId="6" fillId="6" borderId="0" xfId="4" applyFont="1" applyFill="1"/>
    <xf numFmtId="2" fontId="7" fillId="0" borderId="4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>
      <alignment vertical="center"/>
    </xf>
    <xf numFmtId="0" fontId="6" fillId="0" borderId="14" xfId="0" applyFont="1" applyBorder="1" applyAlignment="1">
      <alignment horizontal="left" vertical="center" indent="1"/>
    </xf>
    <xf numFmtId="0" fontId="6" fillId="0" borderId="15" xfId="0" applyFont="1" applyBorder="1" applyAlignment="1">
      <alignment horizontal="left" vertical="center" indent="1"/>
    </xf>
    <xf numFmtId="49" fontId="6" fillId="0" borderId="14" xfId="0" applyNumberFormat="1" applyFont="1" applyBorder="1" applyAlignment="1" applyProtection="1">
      <alignment horizontal="left" vertical="center" indent="1"/>
      <protection locked="0"/>
    </xf>
    <xf numFmtId="49" fontId="6" fillId="0" borderId="15" xfId="0" applyNumberFormat="1" applyFont="1" applyBorder="1" applyAlignment="1" applyProtection="1">
      <alignment horizontal="left" vertical="center" indent="1"/>
      <protection locked="0"/>
    </xf>
    <xf numFmtId="0" fontId="0" fillId="0" borderId="14" xfId="0" applyBorder="1" applyAlignment="1">
      <alignment horizontal="left" vertical="center" indent="1"/>
    </xf>
    <xf numFmtId="0" fontId="0" fillId="0" borderId="15" xfId="0" applyBorder="1" applyAlignment="1">
      <alignment horizontal="left" vertical="center" indent="1"/>
    </xf>
    <xf numFmtId="0" fontId="15" fillId="4" borderId="0" xfId="0" applyFont="1" applyFill="1" applyAlignment="1">
      <alignment horizontal="left" vertical="center"/>
    </xf>
    <xf numFmtId="0" fontId="7" fillId="0" borderId="14" xfId="0" applyFont="1" applyBorder="1" applyAlignment="1">
      <alignment horizontal="left" vertical="center" indent="1"/>
    </xf>
    <xf numFmtId="0" fontId="16" fillId="0" borderId="22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49" fontId="7" fillId="0" borderId="14" xfId="0" applyNumberFormat="1" applyFont="1" applyBorder="1" applyAlignment="1">
      <alignment horizontal="left" vertical="center" indent="1"/>
    </xf>
    <xf numFmtId="49" fontId="0" fillId="0" borderId="15" xfId="0" applyNumberFormat="1" applyBorder="1" applyAlignment="1">
      <alignment horizontal="left" vertical="center" indent="1"/>
    </xf>
    <xf numFmtId="49" fontId="9" fillId="0" borderId="14" xfId="1" applyNumberFormat="1" applyBorder="1" applyAlignment="1" applyProtection="1">
      <alignment horizontal="left" vertical="center" indent="1"/>
    </xf>
    <xf numFmtId="49" fontId="24" fillId="0" borderId="14" xfId="1" applyNumberFormat="1" applyFont="1" applyBorder="1" applyAlignment="1" applyProtection="1">
      <alignment horizontal="left" vertical="center" indent="1"/>
    </xf>
    <xf numFmtId="0" fontId="2" fillId="2" borderId="11" xfId="0" applyFont="1" applyFill="1" applyBorder="1" applyAlignment="1" applyProtection="1">
      <alignment horizontal="center"/>
      <protection hidden="1"/>
    </xf>
    <xf numFmtId="0" fontId="2" fillId="2" borderId="9" xfId="0" applyFont="1" applyFill="1" applyBorder="1" applyAlignment="1" applyProtection="1">
      <alignment horizontal="center"/>
      <protection hidden="1"/>
    </xf>
    <xf numFmtId="0" fontId="2" fillId="2" borderId="27" xfId="0" applyFont="1" applyFill="1" applyBorder="1" applyAlignment="1" applyProtection="1">
      <alignment horizontal="center"/>
      <protection hidden="1"/>
    </xf>
    <xf numFmtId="0" fontId="2" fillId="2" borderId="0" xfId="0" applyFont="1" applyFill="1" applyBorder="1" applyAlignment="1" applyProtection="1">
      <alignment horizontal="center"/>
      <protection hidden="1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7" fillId="0" borderId="23" xfId="0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18" xfId="0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23" xfId="0" applyNumberFormat="1" applyFont="1" applyFill="1" applyBorder="1" applyAlignment="1" applyProtection="1">
      <alignment horizontal="center" vertical="center"/>
      <protection hidden="1"/>
    </xf>
    <xf numFmtId="164" fontId="7" fillId="0" borderId="24" xfId="0" applyNumberFormat="1" applyFont="1" applyFill="1" applyBorder="1" applyAlignment="1" applyProtection="1">
      <alignment horizontal="center" vertical="center"/>
      <protection hidden="1"/>
    </xf>
    <xf numFmtId="0" fontId="13" fillId="2" borderId="2" xfId="0" applyFont="1" applyFill="1" applyBorder="1" applyAlignment="1" applyProtection="1">
      <alignment horizontal="left"/>
      <protection locked="0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2" borderId="28" xfId="0" applyNumberFormat="1" applyFont="1" applyFill="1" applyBorder="1" applyAlignment="1" applyProtection="1">
      <alignment horizontal="left" vertical="center" wrapText="1" indent="1"/>
      <protection locked="0"/>
    </xf>
    <xf numFmtId="0" fontId="7" fillId="2" borderId="29" xfId="0" applyNumberFormat="1" applyFont="1" applyFill="1" applyBorder="1" applyAlignment="1" applyProtection="1">
      <alignment horizontal="left" vertical="center" wrapText="1" indent="1"/>
      <protection locked="0"/>
    </xf>
    <xf numFmtId="0" fontId="7" fillId="2" borderId="30" xfId="0" applyNumberFormat="1" applyFont="1" applyFill="1" applyBorder="1" applyAlignment="1" applyProtection="1">
      <alignment horizontal="left" vertical="center" wrapText="1" indent="1"/>
      <protection locked="0"/>
    </xf>
    <xf numFmtId="0" fontId="4" fillId="3" borderId="14" xfId="0" applyFont="1" applyFill="1" applyBorder="1" applyAlignment="1" applyProtection="1">
      <alignment horizontal="center" vertical="center"/>
      <protection hidden="1"/>
    </xf>
    <xf numFmtId="0" fontId="4" fillId="3" borderId="15" xfId="0" applyFont="1" applyFill="1" applyBorder="1" applyAlignment="1" applyProtection="1">
      <alignment horizontal="center" vertical="center"/>
      <protection hidden="1"/>
    </xf>
    <xf numFmtId="0" fontId="6" fillId="2" borderId="32" xfId="0" applyFont="1" applyFill="1" applyBorder="1" applyAlignment="1" applyProtection="1">
      <alignment horizontal="center" vertical="center"/>
    </xf>
    <xf numFmtId="0" fontId="6" fillId="2" borderId="33" xfId="0" applyFont="1" applyFill="1" applyBorder="1" applyAlignment="1" applyProtection="1">
      <alignment horizontal="center" vertical="center"/>
    </xf>
    <xf numFmtId="0" fontId="6" fillId="2" borderId="34" xfId="0" applyFont="1" applyFill="1" applyBorder="1" applyAlignment="1" applyProtection="1">
      <alignment horizontal="center" vertical="center"/>
    </xf>
    <xf numFmtId="0" fontId="10" fillId="2" borderId="19" xfId="0" applyFont="1" applyFill="1" applyBorder="1" applyAlignment="1" applyProtection="1">
      <alignment horizontal="left" vertical="center" indent="1"/>
      <protection locked="0"/>
    </xf>
    <xf numFmtId="0" fontId="25" fillId="2" borderId="20" xfId="0" applyFont="1" applyFill="1" applyBorder="1" applyAlignment="1" applyProtection="1">
      <alignment horizontal="left" vertical="center" indent="1"/>
      <protection locked="0"/>
    </xf>
    <xf numFmtId="0" fontId="4" fillId="3" borderId="14" xfId="0" applyFont="1" applyFill="1" applyBorder="1" applyAlignment="1" applyProtection="1">
      <alignment horizontal="left" vertical="center" indent="1"/>
      <protection hidden="1"/>
    </xf>
    <xf numFmtId="0" fontId="4" fillId="3" borderId="8" xfId="0" applyFont="1" applyFill="1" applyBorder="1" applyAlignment="1" applyProtection="1">
      <alignment horizontal="left" vertical="center" indent="1"/>
      <protection hidden="1"/>
    </xf>
    <xf numFmtId="0" fontId="4" fillId="3" borderId="15" xfId="0" applyFont="1" applyFill="1" applyBorder="1" applyAlignment="1" applyProtection="1">
      <alignment horizontal="left" vertical="center" indent="1"/>
      <protection hidden="1"/>
    </xf>
    <xf numFmtId="0" fontId="10" fillId="2" borderId="21" xfId="0" applyFont="1" applyFill="1" applyBorder="1" applyAlignment="1" applyProtection="1">
      <alignment horizontal="left" vertical="center" indent="1"/>
      <protection locked="0"/>
    </xf>
    <xf numFmtId="0" fontId="5" fillId="3" borderId="1" xfId="0" applyFont="1" applyFill="1" applyBorder="1" applyAlignment="1" applyProtection="1">
      <alignment horizontal="left" vertical="center" indent="1"/>
      <protection hidden="1"/>
    </xf>
    <xf numFmtId="0" fontId="10" fillId="2" borderId="20" xfId="0" applyFont="1" applyFill="1" applyBorder="1" applyAlignment="1" applyProtection="1">
      <alignment horizontal="left" vertical="center" indent="1"/>
      <protection locked="0"/>
    </xf>
    <xf numFmtId="0" fontId="26" fillId="2" borderId="20" xfId="0" applyFont="1" applyFill="1" applyBorder="1" applyAlignment="1" applyProtection="1">
      <alignment horizontal="left" vertical="center" indent="1"/>
      <protection locked="0"/>
    </xf>
    <xf numFmtId="164" fontId="7" fillId="0" borderId="28" xfId="0" applyNumberFormat="1" applyFont="1" applyFill="1" applyBorder="1" applyAlignment="1" applyProtection="1">
      <alignment horizontal="center" vertical="center"/>
      <protection hidden="1"/>
    </xf>
    <xf numFmtId="164" fontId="7" fillId="0" borderId="30" xfId="0" applyNumberFormat="1" applyFont="1" applyFill="1" applyBorder="1" applyAlignment="1" applyProtection="1">
      <alignment horizontal="center" vertical="center"/>
      <protection hidden="1"/>
    </xf>
    <xf numFmtId="0" fontId="7" fillId="2" borderId="25" xfId="0" applyNumberFormat="1" applyFont="1" applyFill="1" applyBorder="1" applyAlignment="1" applyProtection="1">
      <alignment horizontal="left" vertical="center" wrapText="1" indent="1"/>
      <protection locked="0"/>
    </xf>
    <xf numFmtId="0" fontId="7" fillId="2" borderId="31" xfId="0" applyNumberFormat="1" applyFont="1" applyFill="1" applyBorder="1" applyAlignment="1" applyProtection="1">
      <alignment horizontal="left" vertical="center" wrapText="1" indent="1"/>
      <protection locked="0"/>
    </xf>
    <xf numFmtId="0" fontId="7" fillId="2" borderId="26" xfId="0" applyNumberFormat="1" applyFont="1" applyFill="1" applyBorder="1" applyAlignment="1" applyProtection="1">
      <alignment horizontal="left" vertical="center" wrapText="1" indent="1"/>
      <protection locked="0"/>
    </xf>
    <xf numFmtId="0" fontId="7" fillId="2" borderId="3" xfId="0" applyFont="1" applyFill="1" applyBorder="1" applyAlignment="1" applyProtection="1">
      <alignment horizontal="center"/>
      <protection hidden="1"/>
    </xf>
    <xf numFmtId="0" fontId="7" fillId="2" borderId="18" xfId="0" applyFont="1" applyFill="1" applyBorder="1" applyAlignment="1" applyProtection="1">
      <alignment horizontal="center"/>
      <protection hidden="1"/>
    </xf>
    <xf numFmtId="0" fontId="7" fillId="2" borderId="4" xfId="0" applyFont="1" applyFill="1" applyBorder="1" applyAlignment="1" applyProtection="1">
      <alignment horizontal="center"/>
      <protection hidden="1"/>
    </xf>
    <xf numFmtId="10" fontId="0" fillId="6" borderId="0" xfId="0" applyNumberFormat="1" applyFill="1"/>
    <xf numFmtId="164" fontId="7" fillId="0" borderId="25" xfId="0" applyNumberFormat="1" applyFont="1" applyFill="1" applyBorder="1" applyAlignment="1" applyProtection="1">
      <alignment horizontal="center" vertical="center"/>
      <protection hidden="1"/>
    </xf>
    <xf numFmtId="164" fontId="7" fillId="0" borderId="26" xfId="0" applyNumberFormat="1" applyFont="1" applyFill="1" applyBorder="1" applyAlignment="1" applyProtection="1">
      <alignment horizontal="center" vertical="center"/>
      <protection hidden="1"/>
    </xf>
    <xf numFmtId="164" fontId="7" fillId="0" borderId="14" xfId="0" applyNumberFormat="1" applyFont="1" applyFill="1" applyBorder="1" applyAlignment="1" applyProtection="1">
      <alignment horizontal="center" vertical="center"/>
      <protection hidden="1"/>
    </xf>
    <xf numFmtId="164" fontId="7" fillId="0" borderId="15" xfId="0" applyNumberFormat="1" applyFont="1" applyFill="1" applyBorder="1" applyAlignment="1" applyProtection="1">
      <alignment horizontal="center" vertical="center"/>
      <protection hidden="1"/>
    </xf>
    <xf numFmtId="0" fontId="7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0" fontId="7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7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3" xfId="0" applyFont="1" applyFill="1" applyBorder="1" applyAlignment="1" applyProtection="1">
      <alignment horizontal="center"/>
      <protection hidden="1"/>
    </xf>
    <xf numFmtId="0" fontId="6" fillId="2" borderId="18" xfId="0" applyFont="1" applyFill="1" applyBorder="1" applyAlignment="1" applyProtection="1">
      <alignment horizontal="center"/>
      <protection hidden="1"/>
    </xf>
    <xf numFmtId="0" fontId="6" fillId="2" borderId="4" xfId="0" applyFont="1" applyFill="1" applyBorder="1" applyAlignment="1" applyProtection="1">
      <alignment horizontal="center"/>
      <protection hidden="1"/>
    </xf>
    <xf numFmtId="0" fontId="11" fillId="2" borderId="3" xfId="0" applyFont="1" applyFill="1" applyBorder="1" applyAlignment="1" applyProtection="1">
      <alignment horizontal="left" vertical="center" indent="5"/>
      <protection hidden="1"/>
    </xf>
    <xf numFmtId="0" fontId="11" fillId="2" borderId="18" xfId="0" applyFont="1" applyFill="1" applyBorder="1" applyAlignment="1" applyProtection="1">
      <alignment horizontal="left" vertical="center" indent="5"/>
      <protection hidden="1"/>
    </xf>
    <xf numFmtId="0" fontId="11" fillId="2" borderId="4" xfId="0" applyFont="1" applyFill="1" applyBorder="1" applyAlignment="1" applyProtection="1">
      <alignment horizontal="left" vertical="center" indent="5"/>
      <protection hidden="1"/>
    </xf>
  </cellXfs>
  <cellStyles count="6">
    <cellStyle name="Comma" xfId="4" builtinId="3"/>
    <cellStyle name="Hyperlink" xfId="1" builtinId="8"/>
    <cellStyle name="Normal" xfId="0" builtinId="0"/>
    <cellStyle name="Style 1" xfId="2" xr:uid="{00000000-0005-0000-0000-000003000000}"/>
    <cellStyle name="Style 2" xfId="3" xr:uid="{00000000-0005-0000-0000-000004000000}"/>
    <cellStyle name="Style 3" xfId="5" xr:uid="{00000000-0005-0000-0000-000005000000}"/>
  </cellStyles>
  <dxfs count="24">
    <dxf>
      <fill>
        <patternFill>
          <bgColor indexed="22"/>
        </patternFill>
      </fill>
    </dxf>
    <dxf>
      <fill>
        <patternFill>
          <bgColor indexed="22"/>
        </patternFill>
      </fill>
    </dxf>
    <dxf>
      <border>
        <top style="hair">
          <color indexed="58"/>
        </top>
      </border>
    </dxf>
    <dxf>
      <border>
        <top style="hair">
          <color indexed="16"/>
        </top>
      </border>
    </dxf>
    <dxf>
      <border>
        <top style="hair">
          <color indexed="63"/>
        </top>
      </border>
    </dxf>
    <dxf>
      <fill>
        <patternFill>
          <bgColor indexed="58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16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ont>
        <condense val="0"/>
        <extend val="0"/>
        <color auto="1"/>
      </font>
      <fill>
        <patternFill patternType="solid">
          <bgColor indexed="55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ill>
        <patternFill>
          <bgColor indexed="22"/>
        </patternFill>
      </fill>
    </dxf>
    <dxf>
      <fill>
        <patternFill>
          <bgColor indexed="58"/>
        </patternFill>
      </fill>
    </dxf>
    <dxf>
      <fill>
        <patternFill>
          <bgColor indexed="34"/>
        </patternFill>
      </fill>
    </dxf>
    <dxf>
      <fill>
        <patternFill>
          <bgColor indexed="55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B8E84"/>
      <rgbColor rgb="00D9EDC1"/>
      <rgbColor rgb="00336887"/>
      <rgbColor rgb="00FFF3B9"/>
      <rgbColor rgb="00EFB6B1"/>
      <rgbColor rgb="00ACD8F1"/>
      <rgbColor rgb="00B3122D"/>
      <rgbColor rgb="007FA516"/>
      <rgbColor rgb="00004269"/>
      <rgbColor rgb="00FFE14F"/>
      <rgbColor rgb="00C2ADC4"/>
      <rgbColor rgb="0059B1E2"/>
      <rgbColor rgb="00E6E6E6"/>
      <rgbColor rgb="00808080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99B3C3"/>
      <rgbColor rgb="00D6EBF8"/>
      <rgbColor rgb="00F0F8E6"/>
      <rgbColor rgb="00FFF9DC"/>
      <rgbColor rgb="00CCD9E1"/>
      <rgbColor rgb="00F8E8E6"/>
      <rgbColor rgb="00EBE4EB"/>
      <rgbColor rgb="00EED6AD"/>
      <rgbColor rgb="00668EA5"/>
      <rgbColor rgb="0083C4E9"/>
      <rgbColor rgb="00FFE772"/>
      <rgbColor rgb="00F4C80F"/>
      <rgbColor rgb="00CDAF71"/>
      <rgbColor rgb="00EFA143"/>
      <rgbColor rgb="0099779D"/>
      <rgbColor rgb="00B2B2B2"/>
      <rgbColor rgb="00309DDB"/>
      <rgbColor rgb="00B3DB84"/>
      <rgbColor rgb="00587F03"/>
      <rgbColor rgb="006D4129"/>
      <rgbColor rgb="00597A7B"/>
      <rgbColor rgb="00D6C9D8"/>
      <rgbColor rgb="0057445A"/>
      <rgbColor rgb="004D4D4D"/>
    </indexedColors>
    <mruColors>
      <color rgb="FFC0C0C0"/>
      <color rgb="FF003366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266700</xdr:colOff>
      <xdr:row>2</xdr:row>
      <xdr:rowOff>0</xdr:rowOff>
    </xdr:from>
    <xdr:to>
      <xdr:col>16</xdr:col>
      <xdr:colOff>247650</xdr:colOff>
      <xdr:row>9</xdr:row>
      <xdr:rowOff>2005</xdr:rowOff>
    </xdr:to>
    <xdr:grpSp>
      <xdr:nvGrpSpPr>
        <xdr:cNvPr id="1162" name="Group 138">
          <a:extLst>
            <a:ext uri="{FF2B5EF4-FFF2-40B4-BE49-F238E27FC236}">
              <a16:creationId xmlns:a16="http://schemas.microsoft.com/office/drawing/2014/main" id="{00000000-0008-0000-0100-00008A040000}"/>
            </a:ext>
          </a:extLst>
        </xdr:cNvPr>
        <xdr:cNvGrpSpPr>
          <a:grpSpLocks noChangeAspect="1"/>
        </xdr:cNvGrpSpPr>
      </xdr:nvGrpSpPr>
      <xdr:grpSpPr bwMode="auto">
        <a:xfrm>
          <a:off x="6315075" y="514350"/>
          <a:ext cx="3171825" cy="1526005"/>
          <a:chOff x="744" y="59"/>
          <a:chExt cx="318" cy="43"/>
        </a:xfrm>
      </xdr:grpSpPr>
      <xdr:sp macro="" textlink="">
        <xdr:nvSpPr>
          <xdr:cNvPr id="1161" name="AutoShape 137">
            <a:extLst>
              <a:ext uri="{FF2B5EF4-FFF2-40B4-BE49-F238E27FC236}">
                <a16:creationId xmlns:a16="http://schemas.microsoft.com/office/drawing/2014/main" id="{00000000-0008-0000-0100-00008904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752" y="59"/>
            <a:ext cx="310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63" name="Rectangle 139">
            <a:extLst>
              <a:ext uri="{FF2B5EF4-FFF2-40B4-BE49-F238E27FC236}">
                <a16:creationId xmlns:a16="http://schemas.microsoft.com/office/drawing/2014/main" id="{00000000-0008-0000-0100-00008B040000}"/>
              </a:ext>
            </a:extLst>
          </xdr:cNvPr>
          <xdr:cNvSpPr>
            <a:spLocks noChangeArrowheads="1"/>
          </xdr:cNvSpPr>
        </xdr:nvSpPr>
        <xdr:spPr bwMode="auto">
          <a:xfrm>
            <a:off x="744" y="98"/>
            <a:ext cx="290" cy="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2019 Mushisoft LTD. All ights reserved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droit.host/" TargetMode="External"/><Relationship Id="rId1" Type="http://schemas.openxmlformats.org/officeDocument/2006/relationships/hyperlink" Target="mailto:ferdinand.mushi@gmail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1"/>
  <sheetViews>
    <sheetView showGridLines="0" topLeftCell="A34" workbookViewId="0">
      <selection activeCell="B21" sqref="B21:C21"/>
    </sheetView>
  </sheetViews>
  <sheetFormatPr defaultRowHeight="12.75" x14ac:dyDescent="0.2"/>
  <cols>
    <col min="1" max="1" width="29.42578125" customWidth="1"/>
    <col min="2" max="2" width="15" customWidth="1"/>
    <col min="3" max="3" width="17.85546875" customWidth="1"/>
    <col min="4" max="4" width="3" customWidth="1"/>
  </cols>
  <sheetData>
    <row r="1" spans="1:5" ht="34.5" x14ac:dyDescent="0.45">
      <c r="A1" s="17" t="s">
        <v>9</v>
      </c>
    </row>
    <row r="3" spans="1:5" s="19" customFormat="1" ht="21.95" customHeight="1" x14ac:dyDescent="0.2">
      <c r="A3" s="18" t="s">
        <v>10</v>
      </c>
      <c r="B3" s="18"/>
      <c r="C3" s="18"/>
      <c r="D3" s="18"/>
      <c r="E3" s="18"/>
    </row>
    <row r="4" spans="1:5" ht="8.1" customHeight="1" x14ac:dyDescent="0.2"/>
    <row r="5" spans="1:5" s="22" customFormat="1" ht="18" customHeight="1" x14ac:dyDescent="0.2">
      <c r="A5" s="19" t="s">
        <v>11</v>
      </c>
      <c r="B5" s="112" t="s">
        <v>53</v>
      </c>
      <c r="C5" s="110"/>
      <c r="D5" s="20"/>
      <c r="E5" s="21" t="s">
        <v>12</v>
      </c>
    </row>
    <row r="6" spans="1:5" s="22" customFormat="1" ht="18" customHeight="1" x14ac:dyDescent="0.2">
      <c r="A6" s="19" t="s">
        <v>13</v>
      </c>
      <c r="B6" s="109" t="s">
        <v>52</v>
      </c>
      <c r="C6" s="110"/>
      <c r="D6" s="20"/>
      <c r="E6" s="21" t="s">
        <v>34</v>
      </c>
    </row>
    <row r="7" spans="1:5" s="22" customFormat="1" ht="8.1" customHeight="1" x14ac:dyDescent="0.2">
      <c r="A7" s="19"/>
      <c r="B7" s="23"/>
      <c r="C7" s="23"/>
    </row>
    <row r="8" spans="1:5" s="22" customFormat="1" ht="21.95" customHeight="1" x14ac:dyDescent="0.2">
      <c r="A8" s="18" t="s">
        <v>14</v>
      </c>
      <c r="B8" s="111"/>
      <c r="C8" s="111"/>
      <c r="D8" s="24"/>
      <c r="E8" s="25"/>
    </row>
    <row r="9" spans="1:5" s="22" customFormat="1" ht="8.1" customHeight="1" x14ac:dyDescent="0.2">
      <c r="A9" s="19"/>
      <c r="B9" s="23"/>
      <c r="C9" s="23"/>
      <c r="D9" s="23"/>
    </row>
    <row r="10" spans="1:5" s="22" customFormat="1" ht="18" customHeight="1" x14ac:dyDescent="0.2">
      <c r="A10" s="19" t="s">
        <v>15</v>
      </c>
      <c r="B10" s="109" t="s">
        <v>47</v>
      </c>
      <c r="C10" s="110"/>
      <c r="D10" s="20"/>
    </row>
    <row r="11" spans="1:5" s="22" customFormat="1" ht="18" customHeight="1" x14ac:dyDescent="0.2">
      <c r="A11" s="19" t="s">
        <v>16</v>
      </c>
      <c r="B11" s="109" t="s">
        <v>47</v>
      </c>
      <c r="C11" s="110"/>
      <c r="D11" s="20"/>
    </row>
    <row r="12" spans="1:5" s="22" customFormat="1" ht="18" customHeight="1" x14ac:dyDescent="0.2">
      <c r="A12" s="19" t="s">
        <v>36</v>
      </c>
      <c r="B12" s="73">
        <v>77761</v>
      </c>
      <c r="C12" s="74"/>
      <c r="D12" s="20"/>
    </row>
    <row r="13" spans="1:5" s="22" customFormat="1" ht="18" customHeight="1" x14ac:dyDescent="0.2">
      <c r="A13" s="19" t="s">
        <v>17</v>
      </c>
      <c r="B13" s="109" t="s">
        <v>37</v>
      </c>
      <c r="C13" s="110"/>
      <c r="D13" s="20"/>
    </row>
    <row r="14" spans="1:5" s="22" customFormat="1" ht="18" customHeight="1" x14ac:dyDescent="0.2">
      <c r="A14" s="19" t="s">
        <v>18</v>
      </c>
      <c r="B14" s="109" t="s">
        <v>38</v>
      </c>
      <c r="C14" s="110"/>
      <c r="D14" s="113" t="s">
        <v>19</v>
      </c>
      <c r="E14" s="114"/>
    </row>
    <row r="15" spans="1:5" s="22" customFormat="1" ht="8.1" customHeight="1" x14ac:dyDescent="0.2">
      <c r="A15" s="19"/>
      <c r="B15" s="23"/>
      <c r="C15" s="23"/>
    </row>
    <row r="16" spans="1:5" s="22" customFormat="1" ht="18" customHeight="1" x14ac:dyDescent="0.2">
      <c r="A16" s="19" t="s">
        <v>20</v>
      </c>
      <c r="B16" s="115" t="s">
        <v>54</v>
      </c>
      <c r="C16" s="116"/>
      <c r="D16" s="26"/>
    </row>
    <row r="17" spans="1:5" s="22" customFormat="1" ht="18" customHeight="1" x14ac:dyDescent="0.2">
      <c r="A17" s="19" t="s">
        <v>21</v>
      </c>
      <c r="B17" s="117" t="s">
        <v>55</v>
      </c>
      <c r="C17" s="116"/>
      <c r="D17" s="26"/>
    </row>
    <row r="18" spans="1:5" s="22" customFormat="1" ht="18" customHeight="1" x14ac:dyDescent="0.2">
      <c r="A18" s="19" t="s">
        <v>22</v>
      </c>
      <c r="B18" s="118" t="s">
        <v>57</v>
      </c>
      <c r="C18" s="116"/>
      <c r="D18" s="26"/>
    </row>
    <row r="19" spans="1:5" s="22" customFormat="1" x14ac:dyDescent="0.2">
      <c r="A19" s="19"/>
      <c r="B19" s="23"/>
      <c r="C19" s="23"/>
    </row>
    <row r="20" spans="1:5" s="22" customFormat="1" ht="18" customHeight="1" x14ac:dyDescent="0.2">
      <c r="A20" s="19" t="s">
        <v>23</v>
      </c>
      <c r="B20" s="112" t="s">
        <v>56</v>
      </c>
      <c r="C20" s="110"/>
      <c r="D20" s="20"/>
    </row>
    <row r="21" spans="1:5" s="22" customFormat="1" ht="18" customHeight="1" x14ac:dyDescent="0.2">
      <c r="A21" s="19" t="s">
        <v>24</v>
      </c>
      <c r="B21" s="115" t="s">
        <v>54</v>
      </c>
      <c r="C21" s="116"/>
      <c r="D21" s="26"/>
    </row>
    <row r="22" spans="1:5" s="22" customFormat="1" ht="8.1" customHeight="1" x14ac:dyDescent="0.2">
      <c r="A22" s="19"/>
    </row>
    <row r="23" spans="1:5" s="22" customFormat="1" ht="21.95" customHeight="1" x14ac:dyDescent="0.2">
      <c r="A23" s="18" t="s">
        <v>25</v>
      </c>
      <c r="B23" s="25"/>
      <c r="C23" s="25"/>
      <c r="D23" s="25"/>
      <c r="E23" s="25"/>
    </row>
    <row r="24" spans="1:5" s="22" customFormat="1" ht="8.1" customHeight="1" x14ac:dyDescent="0.2">
      <c r="A24" s="19"/>
    </row>
    <row r="25" spans="1:5" s="22" customFormat="1" ht="18" customHeight="1" x14ac:dyDescent="0.2">
      <c r="A25" s="19" t="s">
        <v>26</v>
      </c>
      <c r="B25" s="21" t="s">
        <v>27</v>
      </c>
    </row>
    <row r="26" spans="1:5" s="22" customFormat="1" ht="8.1" customHeight="1" x14ac:dyDescent="0.2">
      <c r="A26" s="19"/>
      <c r="B26" s="27"/>
    </row>
    <row r="27" spans="1:5" s="22" customFormat="1" ht="18" customHeight="1" x14ac:dyDescent="0.2">
      <c r="A27" s="19" t="s">
        <v>28</v>
      </c>
      <c r="B27" s="21" t="s">
        <v>35</v>
      </c>
    </row>
    <row r="28" spans="1:5" s="22" customFormat="1" ht="8.1" customHeight="1" x14ac:dyDescent="0.2">
      <c r="A28" s="19"/>
    </row>
    <row r="29" spans="1:5" s="22" customFormat="1" ht="21.95" customHeight="1" x14ac:dyDescent="0.2">
      <c r="A29" s="18" t="s">
        <v>29</v>
      </c>
      <c r="B29" s="25"/>
      <c r="C29" s="25"/>
      <c r="D29" s="25"/>
      <c r="E29" s="25"/>
    </row>
    <row r="30" spans="1:5" s="22" customFormat="1" ht="8.1" customHeight="1" x14ac:dyDescent="0.2">
      <c r="A30" s="19"/>
    </row>
    <row r="31" spans="1:5" s="22" customFormat="1" ht="18" customHeight="1" x14ac:dyDescent="0.2">
      <c r="A31" s="19" t="s">
        <v>30</v>
      </c>
      <c r="B31" s="28" t="s">
        <v>8</v>
      </c>
    </row>
    <row r="32" spans="1:5" s="22" customFormat="1" ht="18" customHeight="1" x14ac:dyDescent="0.2">
      <c r="A32" s="19"/>
      <c r="B32" s="80"/>
    </row>
    <row r="33" spans="1:5" s="22" customFormat="1" ht="8.1" customHeight="1" x14ac:dyDescent="0.2">
      <c r="A33" s="19"/>
    </row>
    <row r="34" spans="1:5" s="22" customFormat="1" ht="21.95" customHeight="1" x14ac:dyDescent="0.2">
      <c r="A34" s="18" t="s">
        <v>48</v>
      </c>
      <c r="B34" s="111"/>
      <c r="C34" s="111"/>
      <c r="D34" s="92"/>
      <c r="E34" s="25"/>
    </row>
    <row r="35" spans="1:5" s="22" customFormat="1" ht="8.1" customHeight="1" x14ac:dyDescent="0.2">
      <c r="A35" s="19"/>
      <c r="B35" s="23"/>
      <c r="C35" s="23"/>
      <c r="D35" s="23"/>
    </row>
    <row r="36" spans="1:5" s="22" customFormat="1" ht="18" customHeight="1" x14ac:dyDescent="0.2">
      <c r="A36" s="81" t="s">
        <v>49</v>
      </c>
      <c r="B36" s="105" t="s">
        <v>58</v>
      </c>
      <c r="C36" s="106"/>
      <c r="D36" s="20"/>
    </row>
    <row r="37" spans="1:5" s="22" customFormat="1" ht="18" customHeight="1" x14ac:dyDescent="0.2">
      <c r="A37" s="81" t="s">
        <v>60</v>
      </c>
      <c r="B37" s="105" t="s">
        <v>61</v>
      </c>
      <c r="C37" s="106"/>
      <c r="D37" s="20"/>
    </row>
    <row r="38" spans="1:5" s="22" customFormat="1" ht="18" customHeight="1" x14ac:dyDescent="0.2">
      <c r="A38" s="81" t="s">
        <v>50</v>
      </c>
      <c r="B38" s="107" t="s">
        <v>59</v>
      </c>
      <c r="C38" s="108"/>
      <c r="D38" s="20"/>
    </row>
    <row r="39" spans="1:5" s="22" customFormat="1" ht="18" customHeight="1" x14ac:dyDescent="0.2">
      <c r="A39" s="81" t="s">
        <v>51</v>
      </c>
      <c r="B39" s="105"/>
      <c r="C39" s="106"/>
      <c r="D39" s="20"/>
    </row>
    <row r="40" spans="1:5" s="22" customFormat="1" ht="18" customHeight="1" x14ac:dyDescent="0.2">
      <c r="A40" s="19" t="s">
        <v>36</v>
      </c>
      <c r="B40" s="90"/>
      <c r="C40" s="91"/>
      <c r="D40" s="20"/>
    </row>
    <row r="41" spans="1:5" s="22" customFormat="1" ht="18" customHeight="1" x14ac:dyDescent="0.2">
      <c r="A41" s="19" t="s">
        <v>17</v>
      </c>
      <c r="B41" s="105" t="s">
        <v>37</v>
      </c>
      <c r="C41" s="106"/>
      <c r="D41" s="20"/>
    </row>
  </sheetData>
  <mergeCells count="19">
    <mergeCell ref="D14:E14"/>
    <mergeCell ref="B21:C21"/>
    <mergeCell ref="B17:C17"/>
    <mergeCell ref="B18:C18"/>
    <mergeCell ref="B20:C20"/>
    <mergeCell ref="B16:C16"/>
    <mergeCell ref="B5:C5"/>
    <mergeCell ref="B6:C6"/>
    <mergeCell ref="B8:C8"/>
    <mergeCell ref="B10:C10"/>
    <mergeCell ref="B11:C11"/>
    <mergeCell ref="B41:C41"/>
    <mergeCell ref="B38:C38"/>
    <mergeCell ref="B13:C13"/>
    <mergeCell ref="B14:C14"/>
    <mergeCell ref="B34:C34"/>
    <mergeCell ref="B36:C36"/>
    <mergeCell ref="B39:C39"/>
    <mergeCell ref="B37:C37"/>
  </mergeCells>
  <phoneticPr fontId="1" type="noConversion"/>
  <dataValidations count="4">
    <dataValidation type="list" allowBlank="1" showInputMessage="1" showErrorMessage="1" prompt="Select your design from this drop down menu" sqref="B31:B33" xr:uid="{00000000-0002-0000-0000-000000000000}">
      <formula1>"No Color, Blue, Red, Green"</formula1>
    </dataValidation>
    <dataValidation type="list" allowBlank="1" showInputMessage="1" showErrorMessage="1" sqref="E5:E6" xr:uid="{00000000-0002-0000-0000-000001000000}">
      <formula1>"Enable, Disable"</formula1>
    </dataValidation>
    <dataValidation type="list" allowBlank="1" showInputMessage="1" showErrorMessage="1" sqref="B27" xr:uid="{00000000-0002-0000-0000-000002000000}">
      <formula1>"$, £, TSH"</formula1>
    </dataValidation>
    <dataValidation type="list" allowBlank="1" showInputMessage="1" showErrorMessage="1" sqref="B25" xr:uid="{00000000-0002-0000-0000-000003000000}">
      <formula1>"Sales Tax, VAT"</formula1>
    </dataValidation>
  </dataValidations>
  <hyperlinks>
    <hyperlink ref="B17" r:id="rId1" xr:uid="{00000000-0004-0000-0000-000000000000}"/>
    <hyperlink ref="B18" r:id="rId2" display="www.adroit.host" xr:uid="{00000000-0004-0000-0000-000001000000}"/>
  </hyperlinks>
  <pageMargins left="0.75" right="0.75" top="1" bottom="1" header="0.5" footer="0.5"/>
  <pageSetup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8"/>
  <sheetViews>
    <sheetView showGridLines="0" tabSelected="1" view="pageLayout" topLeftCell="A4" zoomScaleNormal="100" workbookViewId="0">
      <selection activeCell="H23" sqref="H23"/>
    </sheetView>
  </sheetViews>
  <sheetFormatPr defaultRowHeight="12.75" x14ac:dyDescent="0.2"/>
  <cols>
    <col min="1" max="1" width="9.140625" style="1"/>
    <col min="2" max="2" width="8.28515625" style="1" customWidth="1"/>
    <col min="3" max="3" width="9.140625" style="1"/>
    <col min="4" max="4" width="6" style="1" customWidth="1"/>
    <col min="5" max="5" width="9.140625" style="1"/>
    <col min="6" max="6" width="5.42578125" style="1" customWidth="1"/>
    <col min="7" max="7" width="5.7109375" style="1" customWidth="1"/>
    <col min="8" max="8" width="13.85546875" style="1" customWidth="1"/>
    <col min="9" max="9" width="5.85546875" style="1" customWidth="1"/>
    <col min="10" max="10" width="13.85546875" style="1" customWidth="1"/>
    <col min="11" max="11" width="0" style="1" hidden="1" customWidth="1"/>
    <col min="12" max="16384" width="9.140625" style="1"/>
  </cols>
  <sheetData>
    <row r="1" spans="1:17" x14ac:dyDescent="0.2">
      <c r="A1" s="95"/>
      <c r="B1" s="78"/>
      <c r="C1" s="78"/>
      <c r="D1" s="78"/>
      <c r="E1" s="89"/>
      <c r="K1" s="78"/>
      <c r="L1" s="8"/>
    </row>
    <row r="2" spans="1:17" ht="27.95" customHeight="1" x14ac:dyDescent="0.4">
      <c r="A2" s="75"/>
      <c r="B2" s="76"/>
      <c r="C2" s="76"/>
      <c r="D2" s="76"/>
      <c r="E2" s="77"/>
      <c r="F2" s="2"/>
      <c r="G2" s="94" t="str">
        <f>Settings!$B$5</f>
        <v>Iwwen Creatives</v>
      </c>
      <c r="H2" s="2"/>
      <c r="I2" s="2"/>
      <c r="J2" s="3"/>
      <c r="K2" s="78"/>
      <c r="L2" s="8"/>
    </row>
    <row r="3" spans="1:17" s="33" customFormat="1" ht="18" customHeight="1" x14ac:dyDescent="0.4">
      <c r="A3" s="119" t="s">
        <v>0</v>
      </c>
      <c r="B3" s="120"/>
      <c r="C3" s="120"/>
      <c r="D3" s="79"/>
      <c r="E3" s="31"/>
      <c r="F3" s="32"/>
      <c r="G3" s="86" t="str">
        <f>Settings!$A$12&amp;"   "&amp;Settings!$B$12</f>
        <v>P.O.Box   77761</v>
      </c>
      <c r="H3" s="44"/>
      <c r="I3" s="44"/>
      <c r="J3" s="44"/>
      <c r="K3" s="43"/>
      <c r="L3" s="42"/>
    </row>
    <row r="4" spans="1:17" s="33" customFormat="1" ht="18" customHeight="1" x14ac:dyDescent="0.4">
      <c r="A4" s="121"/>
      <c r="B4" s="122"/>
      <c r="C4" s="122"/>
      <c r="D4" s="30"/>
      <c r="E4" s="31"/>
      <c r="F4" s="32"/>
      <c r="G4" s="86" t="str">
        <f>Settings!$B$13&amp;",   "&amp;Settings!$B$14</f>
        <v>Dar es Salaam,   Tanzania</v>
      </c>
      <c r="H4" s="87"/>
      <c r="I4" s="44"/>
      <c r="J4" s="44"/>
      <c r="K4" s="43"/>
      <c r="L4" s="42"/>
    </row>
    <row r="5" spans="1:17" s="33" customFormat="1" ht="12" customHeight="1" x14ac:dyDescent="0.4">
      <c r="A5" s="29"/>
      <c r="B5" s="30"/>
      <c r="C5" s="30"/>
      <c r="D5" s="30"/>
      <c r="E5" s="31"/>
      <c r="F5" s="32"/>
      <c r="G5" s="32"/>
      <c r="H5" s="44"/>
      <c r="I5" s="44"/>
      <c r="J5" s="44"/>
      <c r="K5" s="41"/>
      <c r="L5" s="42"/>
    </row>
    <row r="6" spans="1:17" ht="18" customHeight="1" x14ac:dyDescent="0.2">
      <c r="A6" s="130"/>
      <c r="B6" s="130"/>
      <c r="C6" s="130"/>
      <c r="D6" s="130"/>
      <c r="E6" s="4"/>
      <c r="G6" s="45" t="s">
        <v>4</v>
      </c>
      <c r="H6" s="46"/>
      <c r="I6" s="123">
        <f ca="1">TODAY()</f>
        <v>43766</v>
      </c>
      <c r="J6" s="124"/>
    </row>
    <row r="7" spans="1:17" ht="18" customHeight="1" x14ac:dyDescent="0.25">
      <c r="A7" s="14" t="s">
        <v>39</v>
      </c>
      <c r="B7" s="5" t="s">
        <v>63</v>
      </c>
      <c r="C7" s="5"/>
      <c r="D7" s="5"/>
      <c r="G7" s="45"/>
      <c r="H7" s="46"/>
      <c r="I7" s="124"/>
      <c r="J7" s="124"/>
      <c r="K7" s="8"/>
    </row>
    <row r="8" spans="1:17" ht="18" customHeight="1" x14ac:dyDescent="0.2">
      <c r="A8" s="5"/>
      <c r="B8" s="5" t="s">
        <v>64</v>
      </c>
      <c r="C8" s="5"/>
      <c r="D8" s="5"/>
      <c r="G8" s="45" t="s">
        <v>5</v>
      </c>
      <c r="H8" s="46"/>
      <c r="I8" s="131" t="s">
        <v>62</v>
      </c>
      <c r="J8" s="124"/>
      <c r="K8" s="8"/>
    </row>
    <row r="9" spans="1:17" ht="18" customHeight="1" x14ac:dyDescent="0.2">
      <c r="A9" s="5"/>
      <c r="B9" s="5" t="s">
        <v>65</v>
      </c>
      <c r="C9" s="5"/>
      <c r="D9" s="5"/>
      <c r="G9" s="45" t="s">
        <v>42</v>
      </c>
      <c r="H9" s="46"/>
      <c r="I9" s="124" t="s">
        <v>43</v>
      </c>
      <c r="J9" s="124"/>
      <c r="K9" s="8"/>
    </row>
    <row r="10" spans="1:17" ht="18" customHeight="1" x14ac:dyDescent="0.2">
      <c r="A10" s="5"/>
      <c r="B10" s="5" t="s">
        <v>41</v>
      </c>
      <c r="C10" s="5"/>
      <c r="D10" s="5"/>
      <c r="G10" s="45" t="s">
        <v>84</v>
      </c>
      <c r="H10" s="46"/>
      <c r="I10" s="132">
        <v>2300</v>
      </c>
      <c r="J10" s="132"/>
      <c r="K10" s="8"/>
    </row>
    <row r="11" spans="1:17" ht="19.5" customHeight="1" x14ac:dyDescent="0.4">
      <c r="A11" s="5"/>
      <c r="B11" s="5" t="s">
        <v>46</v>
      </c>
      <c r="C11" s="3"/>
      <c r="D11" s="5"/>
      <c r="G11" s="6"/>
      <c r="H11" s="12"/>
      <c r="I11" s="12"/>
      <c r="J11" s="12"/>
    </row>
    <row r="12" spans="1:17" ht="7.5" customHeight="1" x14ac:dyDescent="0.2">
      <c r="A12" s="11"/>
      <c r="B12" s="11"/>
      <c r="C12" s="11"/>
      <c r="D12" s="11"/>
      <c r="E12" s="11"/>
      <c r="F12" s="11"/>
      <c r="G12" s="11"/>
      <c r="H12" s="11"/>
      <c r="I12" s="11"/>
      <c r="J12" s="11"/>
      <c r="M12"/>
      <c r="N12"/>
      <c r="O12"/>
      <c r="P12"/>
      <c r="Q12"/>
    </row>
    <row r="13" spans="1:17" ht="18" customHeight="1" x14ac:dyDescent="0.2">
      <c r="A13" s="58" t="s">
        <v>45</v>
      </c>
      <c r="B13" s="143" t="s">
        <v>40</v>
      </c>
      <c r="C13" s="144"/>
      <c r="D13" s="144"/>
      <c r="E13" s="144"/>
      <c r="F13" s="145"/>
      <c r="G13" s="13" t="s">
        <v>1</v>
      </c>
      <c r="H13" s="13" t="s">
        <v>81</v>
      </c>
      <c r="I13" s="136" t="s">
        <v>44</v>
      </c>
      <c r="J13" s="137"/>
      <c r="K13" s="8"/>
      <c r="M13"/>
      <c r="N13"/>
      <c r="O13"/>
      <c r="P13"/>
      <c r="Q13"/>
    </row>
    <row r="14" spans="1:17" ht="18" customHeight="1" x14ac:dyDescent="0.2">
      <c r="A14" s="67">
        <v>1</v>
      </c>
      <c r="B14" s="133" t="s">
        <v>66</v>
      </c>
      <c r="C14" s="134" t="s">
        <v>66</v>
      </c>
      <c r="D14" s="134" t="s">
        <v>66</v>
      </c>
      <c r="E14" s="134" t="s">
        <v>66</v>
      </c>
      <c r="F14" s="135" t="s">
        <v>66</v>
      </c>
      <c r="G14" s="68">
        <v>1</v>
      </c>
      <c r="H14" s="69">
        <v>99</v>
      </c>
      <c r="I14" s="150">
        <f>IF(OR(ISBLANK(G14),G14=0),0,G14*H14*I10)</f>
        <v>227700</v>
      </c>
      <c r="J14" s="151"/>
      <c r="K14" s="8"/>
      <c r="M14" s="93"/>
      <c r="N14" s="93"/>
      <c r="O14" s="93"/>
      <c r="P14" s="93"/>
      <c r="Q14"/>
    </row>
    <row r="15" spans="1:17" s="34" customFormat="1" ht="18" customHeight="1" x14ac:dyDescent="0.2">
      <c r="A15" s="70">
        <v>2</v>
      </c>
      <c r="B15" s="125" t="s">
        <v>67</v>
      </c>
      <c r="C15" s="126" t="s">
        <v>67</v>
      </c>
      <c r="D15" s="126" t="s">
        <v>67</v>
      </c>
      <c r="E15" s="126" t="s">
        <v>67</v>
      </c>
      <c r="F15" s="127" t="s">
        <v>67</v>
      </c>
      <c r="G15" s="68">
        <v>1</v>
      </c>
      <c r="H15" s="71">
        <v>80</v>
      </c>
      <c r="I15" s="128">
        <f>IF(OR(ISBLANK(G15),G15=0),0,G15*H15*I10)</f>
        <v>184000</v>
      </c>
      <c r="J15" s="129"/>
      <c r="K15" s="35"/>
    </row>
    <row r="16" spans="1:17" s="34" customFormat="1" ht="18" customHeight="1" x14ac:dyDescent="0.2">
      <c r="A16" s="70">
        <v>3</v>
      </c>
      <c r="B16" s="125" t="s">
        <v>68</v>
      </c>
      <c r="C16" s="126" t="s">
        <v>68</v>
      </c>
      <c r="D16" s="126" t="s">
        <v>68</v>
      </c>
      <c r="E16" s="126" t="s">
        <v>68</v>
      </c>
      <c r="F16" s="127" t="s">
        <v>68</v>
      </c>
      <c r="G16" s="68">
        <v>1</v>
      </c>
      <c r="H16" s="71">
        <v>49</v>
      </c>
      <c r="I16" s="128">
        <f>IF(OR(ISBLANK(G16),G16=0),0,G16*H16*I10)</f>
        <v>112700</v>
      </c>
      <c r="J16" s="129"/>
      <c r="K16" s="35"/>
    </row>
    <row r="17" spans="1:13" s="34" customFormat="1" ht="18" customHeight="1" x14ac:dyDescent="0.2">
      <c r="A17" s="70">
        <v>4</v>
      </c>
      <c r="B17" s="125" t="s">
        <v>69</v>
      </c>
      <c r="C17" s="126" t="s">
        <v>69</v>
      </c>
      <c r="D17" s="126" t="s">
        <v>69</v>
      </c>
      <c r="E17" s="126" t="s">
        <v>69</v>
      </c>
      <c r="F17" s="127" t="s">
        <v>69</v>
      </c>
      <c r="G17" s="68">
        <v>1</v>
      </c>
      <c r="H17" s="71">
        <v>18.989999999999998</v>
      </c>
      <c r="I17" s="128">
        <f>IF(OR(ISBLANK(G17),G17=0),0,G17*H17*I10)</f>
        <v>43677</v>
      </c>
      <c r="J17" s="129"/>
      <c r="K17" s="35"/>
    </row>
    <row r="18" spans="1:13" s="34" customFormat="1" ht="18" customHeight="1" x14ac:dyDescent="0.2">
      <c r="A18" s="70">
        <v>5</v>
      </c>
      <c r="B18" s="125" t="s">
        <v>70</v>
      </c>
      <c r="C18" s="126" t="s">
        <v>70</v>
      </c>
      <c r="D18" s="126" t="s">
        <v>70</v>
      </c>
      <c r="E18" s="126" t="s">
        <v>70</v>
      </c>
      <c r="F18" s="127" t="s">
        <v>70</v>
      </c>
      <c r="G18" s="68">
        <v>1</v>
      </c>
      <c r="H18" s="71">
        <v>59</v>
      </c>
      <c r="I18" s="128">
        <f>IF(OR(ISBLANK(G18),G18=0),0,G18*H18*I10)</f>
        <v>135700</v>
      </c>
      <c r="J18" s="129"/>
      <c r="K18" s="35"/>
    </row>
    <row r="19" spans="1:13" s="34" customFormat="1" ht="18" customHeight="1" x14ac:dyDescent="0.2">
      <c r="A19" s="70">
        <v>6</v>
      </c>
      <c r="B19" s="125" t="s">
        <v>71</v>
      </c>
      <c r="C19" s="126" t="s">
        <v>71</v>
      </c>
      <c r="D19" s="126" t="s">
        <v>71</v>
      </c>
      <c r="E19" s="126" t="s">
        <v>71</v>
      </c>
      <c r="F19" s="127" t="s">
        <v>71</v>
      </c>
      <c r="G19" s="68">
        <v>1</v>
      </c>
      <c r="H19" s="71">
        <v>53.75</v>
      </c>
      <c r="I19" s="128">
        <f>IF(OR(ISBLANK(G19),G19=0),0,G19*H19*I10)</f>
        <v>123625</v>
      </c>
      <c r="J19" s="129"/>
      <c r="K19" s="35"/>
    </row>
    <row r="20" spans="1:13" s="34" customFormat="1" ht="18" customHeight="1" x14ac:dyDescent="0.2">
      <c r="A20" s="70">
        <v>7</v>
      </c>
      <c r="B20" s="125" t="s">
        <v>72</v>
      </c>
      <c r="C20" s="126" t="s">
        <v>72</v>
      </c>
      <c r="D20" s="126" t="s">
        <v>72</v>
      </c>
      <c r="E20" s="126" t="s">
        <v>72</v>
      </c>
      <c r="F20" s="127" t="s">
        <v>72</v>
      </c>
      <c r="G20" s="68">
        <v>1</v>
      </c>
      <c r="H20" s="71">
        <v>146</v>
      </c>
      <c r="I20" s="128">
        <f>IF(OR(ISBLANK(G20),G20=0),0,G20*H20*I10)</f>
        <v>335800</v>
      </c>
      <c r="J20" s="129"/>
      <c r="K20" s="35"/>
    </row>
    <row r="21" spans="1:13" s="34" customFormat="1" ht="18" customHeight="1" x14ac:dyDescent="0.2">
      <c r="A21" s="70">
        <v>8</v>
      </c>
      <c r="B21" s="125" t="s">
        <v>73</v>
      </c>
      <c r="C21" s="126" t="s">
        <v>73</v>
      </c>
      <c r="D21" s="126" t="s">
        <v>73</v>
      </c>
      <c r="E21" s="126" t="s">
        <v>73</v>
      </c>
      <c r="F21" s="127" t="s">
        <v>73</v>
      </c>
      <c r="G21" s="68">
        <v>1</v>
      </c>
      <c r="H21" s="71">
        <v>30.74</v>
      </c>
      <c r="I21" s="128">
        <f>IF(OR(ISBLANK(G21),G21=0),0,G21*H21*I10)</f>
        <v>70702</v>
      </c>
      <c r="J21" s="129"/>
      <c r="K21" s="35"/>
    </row>
    <row r="22" spans="1:13" s="34" customFormat="1" ht="18" customHeight="1" x14ac:dyDescent="0.2">
      <c r="A22" s="70">
        <v>9</v>
      </c>
      <c r="B22" s="125" t="s">
        <v>74</v>
      </c>
      <c r="C22" s="126" t="s">
        <v>74</v>
      </c>
      <c r="D22" s="126" t="s">
        <v>74</v>
      </c>
      <c r="E22" s="126" t="s">
        <v>74</v>
      </c>
      <c r="F22" s="127" t="s">
        <v>74</v>
      </c>
      <c r="G22" s="68">
        <v>1</v>
      </c>
      <c r="H22" s="71">
        <v>69.599999999999994</v>
      </c>
      <c r="I22" s="128">
        <f>IF(OR(ISBLANK(G22),G22=0),0,G22*H22*I10)</f>
        <v>160080</v>
      </c>
      <c r="J22" s="129"/>
      <c r="K22" s="35"/>
    </row>
    <row r="23" spans="1:13" s="34" customFormat="1" ht="18" customHeight="1" x14ac:dyDescent="0.2">
      <c r="A23" s="70">
        <v>10</v>
      </c>
      <c r="B23" s="125" t="s">
        <v>75</v>
      </c>
      <c r="C23" s="126" t="s">
        <v>75</v>
      </c>
      <c r="D23" s="126" t="s">
        <v>75</v>
      </c>
      <c r="E23" s="126" t="s">
        <v>75</v>
      </c>
      <c r="F23" s="127" t="s">
        <v>75</v>
      </c>
      <c r="G23" s="68">
        <v>1</v>
      </c>
      <c r="H23" s="71">
        <v>32.5</v>
      </c>
      <c r="I23" s="128">
        <f>IF(OR(ISBLANK(G23),G23=0),0,G23*H23*I10)</f>
        <v>74750</v>
      </c>
      <c r="J23" s="129"/>
      <c r="K23" s="35"/>
    </row>
    <row r="24" spans="1:13" s="34" customFormat="1" ht="18" customHeight="1" x14ac:dyDescent="0.2">
      <c r="A24" s="70">
        <v>11</v>
      </c>
      <c r="B24" s="125" t="s">
        <v>76</v>
      </c>
      <c r="C24" s="126" t="s">
        <v>76</v>
      </c>
      <c r="D24" s="126" t="s">
        <v>76</v>
      </c>
      <c r="E24" s="126" t="s">
        <v>76</v>
      </c>
      <c r="F24" s="127" t="s">
        <v>76</v>
      </c>
      <c r="G24" s="68">
        <v>1</v>
      </c>
      <c r="H24" s="71">
        <v>24</v>
      </c>
      <c r="I24" s="128">
        <f>IF(OR(ISBLANK(G24),G24=0),0,G24*H24*I10)</f>
        <v>55200</v>
      </c>
      <c r="J24" s="129"/>
      <c r="K24" s="35"/>
    </row>
    <row r="25" spans="1:13" ht="18" customHeight="1" x14ac:dyDescent="0.2">
      <c r="A25" s="70">
        <v>12</v>
      </c>
      <c r="B25" s="152" t="s">
        <v>77</v>
      </c>
      <c r="C25" s="153" t="s">
        <v>77</v>
      </c>
      <c r="D25" s="153" t="s">
        <v>77</v>
      </c>
      <c r="E25" s="153" t="s">
        <v>77</v>
      </c>
      <c r="F25" s="154" t="s">
        <v>77</v>
      </c>
      <c r="G25" s="68">
        <v>1</v>
      </c>
      <c r="H25" s="72">
        <v>20</v>
      </c>
      <c r="I25" s="159">
        <f>IF(OR(ISBLANK(G25),G25=0),0,G25*H25*I10)</f>
        <v>46000</v>
      </c>
      <c r="J25" s="160"/>
      <c r="K25" s="8"/>
    </row>
    <row r="26" spans="1:13" ht="18" customHeight="1" x14ac:dyDescent="0.2">
      <c r="A26" s="70">
        <v>13</v>
      </c>
      <c r="B26" s="152" t="s">
        <v>78</v>
      </c>
      <c r="C26" s="153" t="s">
        <v>78</v>
      </c>
      <c r="D26" s="153" t="s">
        <v>78</v>
      </c>
      <c r="E26" s="153" t="s">
        <v>78</v>
      </c>
      <c r="F26" s="154" t="s">
        <v>78</v>
      </c>
      <c r="G26" s="68">
        <v>1</v>
      </c>
      <c r="H26" s="72">
        <v>26</v>
      </c>
      <c r="I26" s="161">
        <f>IF(OR(ISBLANK(G26),G26=0),0,G26*H26*I10)</f>
        <v>59800</v>
      </c>
      <c r="J26" s="162"/>
      <c r="K26" s="8"/>
    </row>
    <row r="27" spans="1:13" ht="18" customHeight="1" x14ac:dyDescent="0.2">
      <c r="A27" s="70">
        <v>14</v>
      </c>
      <c r="B27" s="152" t="s">
        <v>79</v>
      </c>
      <c r="C27" s="153" t="s">
        <v>79</v>
      </c>
      <c r="D27" s="153" t="s">
        <v>79</v>
      </c>
      <c r="E27" s="153" t="s">
        <v>79</v>
      </c>
      <c r="F27" s="154" t="s">
        <v>79</v>
      </c>
      <c r="G27" s="68">
        <v>1</v>
      </c>
      <c r="H27" s="72">
        <v>29</v>
      </c>
      <c r="I27" s="161">
        <f>IF(OR(ISBLANK(G27),G27=0),0,G27*H27*I10)</f>
        <v>66700</v>
      </c>
      <c r="J27" s="162"/>
      <c r="K27" s="8"/>
    </row>
    <row r="28" spans="1:13" ht="18" customHeight="1" x14ac:dyDescent="0.2">
      <c r="A28" s="70">
        <v>15</v>
      </c>
      <c r="B28" s="163" t="s">
        <v>80</v>
      </c>
      <c r="C28" s="164" t="s">
        <v>80</v>
      </c>
      <c r="D28" s="164" t="s">
        <v>80</v>
      </c>
      <c r="E28" s="164" t="s">
        <v>80</v>
      </c>
      <c r="F28" s="165" t="s">
        <v>80</v>
      </c>
      <c r="G28" s="68">
        <v>1</v>
      </c>
      <c r="H28" s="72">
        <v>24</v>
      </c>
      <c r="I28" s="161">
        <f>IF(OR(ISBLANK(G28),G28=0),0,G28*H28*I10)</f>
        <v>55200</v>
      </c>
      <c r="J28" s="162"/>
      <c r="K28" s="8"/>
    </row>
    <row r="29" spans="1:13" ht="7.5" customHeight="1" x14ac:dyDescent="0.2">
      <c r="A29" s="48"/>
      <c r="B29" s="49"/>
      <c r="C29" s="50"/>
      <c r="D29" s="50"/>
      <c r="E29" s="50"/>
      <c r="F29" s="50"/>
      <c r="G29" s="51"/>
      <c r="H29" s="51"/>
      <c r="I29" s="51"/>
      <c r="J29" s="47"/>
      <c r="K29" s="8"/>
    </row>
    <row r="30" spans="1:13" ht="18" customHeight="1" x14ac:dyDescent="0.2">
      <c r="A30" s="147" t="s">
        <v>7</v>
      </c>
      <c r="B30" s="147"/>
      <c r="C30" s="147"/>
      <c r="D30" s="147"/>
      <c r="E30" s="147"/>
      <c r="F30" s="147"/>
      <c r="G30" s="36"/>
      <c r="H30" s="52" t="s">
        <v>2</v>
      </c>
      <c r="I30" s="85" t="str">
        <f>IF(ISBLANK($H30),"",Settings!$B$27)</f>
        <v>TSH</v>
      </c>
      <c r="J30" s="101">
        <f>SUM($I$14:$I$28)</f>
        <v>1751634</v>
      </c>
      <c r="L30" s="63" t="s">
        <v>33</v>
      </c>
      <c r="M30" s="62" t="s">
        <v>31</v>
      </c>
    </row>
    <row r="31" spans="1:13" ht="18" customHeight="1" x14ac:dyDescent="0.2">
      <c r="A31" s="141"/>
      <c r="B31" s="141"/>
      <c r="C31" s="141"/>
      <c r="D31" s="141"/>
      <c r="E31" s="141"/>
      <c r="F31" s="141"/>
      <c r="G31" s="37"/>
      <c r="H31" s="53" t="str">
        <f>Settings!$B$25&amp;" Rate"</f>
        <v>Sales Tax Rate</v>
      </c>
      <c r="I31" s="158">
        <v>0.18</v>
      </c>
      <c r="J31" s="158"/>
      <c r="K31" s="8"/>
      <c r="L31" s="102" t="s">
        <v>33</v>
      </c>
      <c r="M31" s="104" t="s">
        <v>32</v>
      </c>
    </row>
    <row r="32" spans="1:13" ht="18" customHeight="1" x14ac:dyDescent="0.2">
      <c r="A32" s="142" t="s">
        <v>83</v>
      </c>
      <c r="B32" s="142"/>
      <c r="C32" s="142"/>
      <c r="D32" s="142"/>
      <c r="E32" s="142"/>
      <c r="F32" s="142"/>
      <c r="G32" s="37"/>
      <c r="H32" s="53" t="str">
        <f>Settings!$B$25</f>
        <v>Sales Tax</v>
      </c>
      <c r="I32" s="85" t="str">
        <f>IF(ISBLANK($H32),"",Settings!$B$27)</f>
        <v>TSH</v>
      </c>
      <c r="J32" s="101">
        <f>$I$31*$J$30</f>
        <v>315294.12</v>
      </c>
      <c r="K32" s="8"/>
      <c r="L32" s="103" t="s">
        <v>33</v>
      </c>
      <c r="M32" s="104" t="s">
        <v>85</v>
      </c>
    </row>
    <row r="33" spans="1:13" ht="18" customHeight="1" x14ac:dyDescent="0.2">
      <c r="A33" s="149" t="s">
        <v>82</v>
      </c>
      <c r="B33" s="149"/>
      <c r="C33" s="149"/>
      <c r="D33" s="149"/>
      <c r="E33" s="149"/>
      <c r="F33" s="149"/>
      <c r="G33" s="38"/>
      <c r="H33" s="54"/>
      <c r="I33" s="85"/>
      <c r="J33" s="85"/>
      <c r="L33" s="63"/>
      <c r="M33" s="62"/>
    </row>
    <row r="34" spans="1:13" ht="18" customHeight="1" x14ac:dyDescent="0.2">
      <c r="A34" s="148"/>
      <c r="B34" s="148"/>
      <c r="C34" s="148"/>
      <c r="D34" s="148"/>
      <c r="E34" s="148"/>
      <c r="F34" s="148"/>
      <c r="G34" s="39"/>
      <c r="H34" s="55" t="s">
        <v>3</v>
      </c>
      <c r="I34" s="85" t="str">
        <f>IF(ISBLANK($H34),"",Settings!$B$27)</f>
        <v>TSH</v>
      </c>
      <c r="J34" s="101">
        <f>SUM($J$30+$J$32)</f>
        <v>2066928.12</v>
      </c>
      <c r="K34" s="8"/>
      <c r="L34" s="63" t="s">
        <v>33</v>
      </c>
      <c r="M34" s="104" t="s">
        <v>86</v>
      </c>
    </row>
    <row r="35" spans="1:13" ht="18" customHeight="1" x14ac:dyDescent="0.2">
      <c r="A35" s="146"/>
      <c r="B35" s="146"/>
      <c r="C35" s="146"/>
      <c r="D35" s="146"/>
      <c r="E35" s="146"/>
      <c r="F35" s="146"/>
      <c r="G35" s="40"/>
      <c r="H35" s="55"/>
      <c r="I35" s="56"/>
      <c r="J35" s="57"/>
      <c r="K35" s="8"/>
    </row>
    <row r="36" spans="1:13" ht="7.5" customHeight="1" x14ac:dyDescent="0.2">
      <c r="A36" s="15"/>
      <c r="B36" s="15"/>
      <c r="C36" s="15"/>
      <c r="D36" s="16"/>
      <c r="E36" s="11"/>
      <c r="F36" s="9"/>
      <c r="H36" s="10"/>
      <c r="I36" s="10"/>
      <c r="J36" s="10"/>
    </row>
    <row r="37" spans="1:13" ht="7.5" customHeight="1" x14ac:dyDescent="0.2">
      <c r="A37" s="82"/>
      <c r="B37" s="83"/>
      <c r="C37" s="83"/>
      <c r="D37" s="84"/>
      <c r="E37" s="78"/>
      <c r="F37" s="65"/>
      <c r="G37" s="64"/>
      <c r="H37" s="66"/>
      <c r="I37" s="66"/>
      <c r="J37"/>
    </row>
    <row r="38" spans="1:13" ht="18" customHeight="1" x14ac:dyDescent="0.2">
      <c r="A38" s="169" t="str">
        <f>Settings!$A$34</f>
        <v>Banking Details</v>
      </c>
      <c r="B38" s="170"/>
      <c r="C38" s="170"/>
      <c r="D38" s="170"/>
      <c r="E38" s="170"/>
      <c r="F38" s="170"/>
      <c r="G38" s="170"/>
      <c r="H38" s="170"/>
      <c r="I38" s="170"/>
      <c r="J38" s="171"/>
    </row>
    <row r="39" spans="1:13" ht="7.5" customHeight="1" x14ac:dyDescent="0.2">
      <c r="G39" s="8"/>
      <c r="H39" s="8"/>
      <c r="I39" s="8"/>
    </row>
    <row r="40" spans="1:13" s="7" customFormat="1" ht="12" customHeight="1" x14ac:dyDescent="0.2">
      <c r="A40" s="88" t="str">
        <f>Settings!$A$36&amp;":  "&amp;Settings!$B$36</f>
        <v>Bank Name:  EXIM BANK</v>
      </c>
    </row>
    <row r="41" spans="1:13" s="96" customFormat="1" ht="12" customHeight="1" x14ac:dyDescent="0.2">
      <c r="A41" s="97" t="str">
        <f>Settings!$A$37&amp;":  "&amp;Settings!$B$37</f>
        <v>Account Name:  Iwwen Creative</v>
      </c>
    </row>
    <row r="42" spans="1:13" s="100" customFormat="1" ht="14.1" customHeight="1" x14ac:dyDescent="0.2">
      <c r="A42" s="97" t="str">
        <f>Settings!$A$38&amp;":  "&amp;Settings!$B$38</f>
        <v>Account Number:  0190008987</v>
      </c>
      <c r="B42" s="98"/>
      <c r="C42" s="98"/>
      <c r="D42" s="98"/>
      <c r="E42" s="98"/>
      <c r="F42" s="98"/>
      <c r="G42" s="98"/>
      <c r="H42" s="98"/>
      <c r="I42" s="98"/>
      <c r="J42" s="99"/>
    </row>
    <row r="43" spans="1:13" ht="14.1" customHeight="1" x14ac:dyDescent="0.2">
      <c r="A43" s="88" t="str">
        <f>Settings!$A$41&amp;":  "&amp;Settings!$B$41</f>
        <v>Town/City:  Dar es Salaam</v>
      </c>
      <c r="B43" s="64"/>
      <c r="C43" s="64"/>
      <c r="D43" s="64"/>
      <c r="E43" s="64"/>
      <c r="F43" s="64"/>
      <c r="G43" s="64"/>
      <c r="H43" s="64"/>
      <c r="I43" s="64"/>
      <c r="J43" s="8"/>
    </row>
    <row r="44" spans="1:13" ht="7.5" customHeight="1" x14ac:dyDescent="0.25">
      <c r="A44" s="14"/>
      <c r="B44" s="14"/>
      <c r="C44" s="14"/>
      <c r="D44" s="14"/>
      <c r="E44" s="14"/>
      <c r="F44" s="14"/>
      <c r="G44" s="14"/>
      <c r="H44" s="14"/>
      <c r="I44" s="14"/>
      <c r="J44" s="14"/>
    </row>
    <row r="45" spans="1:13" ht="12" customHeight="1" x14ac:dyDescent="0.2">
      <c r="A45" s="166" t="s">
        <v>6</v>
      </c>
      <c r="B45" s="167"/>
      <c r="C45" s="167"/>
      <c r="D45" s="167"/>
      <c r="E45" s="167"/>
      <c r="F45" s="167"/>
      <c r="G45" s="167"/>
      <c r="H45" s="167"/>
      <c r="I45" s="167"/>
      <c r="J45" s="168"/>
    </row>
    <row r="46" spans="1:13" ht="12.75" customHeight="1" x14ac:dyDescent="0.2">
      <c r="A46" s="155" t="str">
        <f>"Should you have any enquiries concerning this invoice, please contact "&amp;Settings!$B$20&amp;" at "&amp;Settings!$B$21</f>
        <v>Should you have any enquiries concerning this invoice, please contact Ferdinand Mushi at 0689096790</v>
      </c>
      <c r="B46" s="156"/>
      <c r="C46" s="156"/>
      <c r="D46" s="156"/>
      <c r="E46" s="156"/>
      <c r="F46" s="156"/>
      <c r="G46" s="156"/>
      <c r="H46" s="156"/>
      <c r="I46" s="156"/>
      <c r="J46" s="157"/>
    </row>
    <row r="47" spans="1:13" ht="7.5" customHeight="1" x14ac:dyDescent="0.25">
      <c r="A47" s="59"/>
      <c r="B47" s="60"/>
      <c r="C47" s="60"/>
      <c r="D47" s="60"/>
      <c r="E47" s="60"/>
      <c r="F47" s="60"/>
      <c r="G47" s="60"/>
      <c r="H47" s="60"/>
      <c r="I47" s="60"/>
      <c r="J47" s="61"/>
    </row>
    <row r="48" spans="1:13" ht="18" customHeight="1" x14ac:dyDescent="0.2">
      <c r="A48" s="138" t="str">
        <f>Settings!$A$17&amp;": "&amp;Settings!$B$17&amp;""</f>
        <v>E-mail: ferdinand.mushi@gmail.com</v>
      </c>
      <c r="B48" s="139"/>
      <c r="C48" s="139"/>
      <c r="D48" s="139"/>
      <c r="E48" s="139"/>
      <c r="F48" s="139"/>
      <c r="G48" s="139"/>
      <c r="H48" s="139"/>
      <c r="I48" s="139"/>
      <c r="J48" s="140"/>
    </row>
  </sheetData>
  <mergeCells count="50">
    <mergeCell ref="B20:F20"/>
    <mergeCell ref="I20:J20"/>
    <mergeCell ref="I15:J15"/>
    <mergeCell ref="A45:J45"/>
    <mergeCell ref="A38:J38"/>
    <mergeCell ref="I17:J17"/>
    <mergeCell ref="I31:J31"/>
    <mergeCell ref="B25:F25"/>
    <mergeCell ref="I25:J25"/>
    <mergeCell ref="I26:J26"/>
    <mergeCell ref="I27:J27"/>
    <mergeCell ref="B27:F27"/>
    <mergeCell ref="B28:F28"/>
    <mergeCell ref="I28:J28"/>
    <mergeCell ref="I23:J23"/>
    <mergeCell ref="I24:J24"/>
    <mergeCell ref="I21:J21"/>
    <mergeCell ref="B22:F22"/>
    <mergeCell ref="I22:J22"/>
    <mergeCell ref="A48:J48"/>
    <mergeCell ref="A31:F31"/>
    <mergeCell ref="A32:F32"/>
    <mergeCell ref="B13:F13"/>
    <mergeCell ref="A35:F35"/>
    <mergeCell ref="A30:F30"/>
    <mergeCell ref="B23:F23"/>
    <mergeCell ref="B24:F24"/>
    <mergeCell ref="A34:F34"/>
    <mergeCell ref="A33:F33"/>
    <mergeCell ref="B16:F16"/>
    <mergeCell ref="B17:F17"/>
    <mergeCell ref="B21:F21"/>
    <mergeCell ref="I14:J14"/>
    <mergeCell ref="B26:F26"/>
    <mergeCell ref="A46:J46"/>
    <mergeCell ref="A3:C4"/>
    <mergeCell ref="I6:J6"/>
    <mergeCell ref="I7:J7"/>
    <mergeCell ref="B19:F19"/>
    <mergeCell ref="I19:J19"/>
    <mergeCell ref="A6:D6"/>
    <mergeCell ref="I8:J8"/>
    <mergeCell ref="I9:J9"/>
    <mergeCell ref="I10:J10"/>
    <mergeCell ref="I16:J16"/>
    <mergeCell ref="B14:F14"/>
    <mergeCell ref="B15:F15"/>
    <mergeCell ref="I13:J13"/>
    <mergeCell ref="B18:F18"/>
    <mergeCell ref="I18:J18"/>
  </mergeCells>
  <phoneticPr fontId="1" type="noConversion"/>
  <conditionalFormatting sqref="C11 J2">
    <cfRule type="expression" dxfId="23" priority="16" stopIfTrue="1">
      <formula>IF(#REF!="No Color",TRUE,FALSE)</formula>
    </cfRule>
    <cfRule type="expression" dxfId="22" priority="17" stopIfTrue="1">
      <formula>IF(#REF!="Red",TRUE,FALSE)</formula>
    </cfRule>
    <cfRule type="expression" dxfId="21" priority="18" stopIfTrue="1">
      <formula>IF(#REF!="Green",TRUE,FALSE)</formula>
    </cfRule>
  </conditionalFormatting>
  <conditionalFormatting sqref="G13:H13 A13">
    <cfRule type="expression" dxfId="20" priority="19" stopIfTrue="1">
      <formula>IF(#REF!="No Color",TRUE,FALSE)</formula>
    </cfRule>
    <cfRule type="expression" dxfId="19" priority="20" stopIfTrue="1">
      <formula>IF(#REF!="Red",TRUE,FALSE)</formula>
    </cfRule>
    <cfRule type="expression" dxfId="18" priority="21" stopIfTrue="1">
      <formula>IF(#REF!="Green",TRUE,FALSE)</formula>
    </cfRule>
  </conditionalFormatting>
  <conditionalFormatting sqref="K5">
    <cfRule type="expression" dxfId="17" priority="31" stopIfTrue="1">
      <formula>IF(#REF!="No Color",TRUE,FALSE)</formula>
    </cfRule>
    <cfRule type="expression" dxfId="16" priority="32" stopIfTrue="1">
      <formula>IF(#REF!="Red",TRUE,FALSE)</formula>
    </cfRule>
    <cfRule type="expression" dxfId="15" priority="33" stopIfTrue="1">
      <formula>IF(#REF!="Green",TRUE,FALSE)</formula>
    </cfRule>
  </conditionalFormatting>
  <conditionalFormatting sqref="I13:J13 B13:F13">
    <cfRule type="expression" dxfId="14" priority="34" stopIfTrue="1">
      <formula>IF(#REF!="No Color",TRUE,FALSE)</formula>
    </cfRule>
    <cfRule type="expression" dxfId="13" priority="35" stopIfTrue="1">
      <formula>IF(#REF!="Red",TRUE,FALSE)</formula>
    </cfRule>
    <cfRule type="expression" dxfId="12" priority="36" stopIfTrue="1">
      <formula>IF(#REF!="Green",TRUE,FALSE)</formula>
    </cfRule>
  </conditionalFormatting>
  <conditionalFormatting sqref="A14:J20 B22:F24 A22:A27 A21:F21 H21:J24 G21:G27">
    <cfRule type="expression" dxfId="11" priority="40" stopIfTrue="1">
      <formula>MOD(ROW(),2)=1</formula>
    </cfRule>
  </conditionalFormatting>
  <conditionalFormatting sqref="A3">
    <cfRule type="expression" dxfId="10" priority="7" stopIfTrue="1">
      <formula>IF(#REF!="No Color",TRUE,FALSE)</formula>
    </cfRule>
    <cfRule type="expression" dxfId="9" priority="8" stopIfTrue="1">
      <formula>IF(#REF!="Red",TRUE,FALSE)</formula>
    </cfRule>
    <cfRule type="expression" dxfId="8" priority="9" stopIfTrue="1">
      <formula>IF(#REF!="Green",TRUE,FALSE)</formula>
    </cfRule>
  </conditionalFormatting>
  <conditionalFormatting sqref="A30:F30">
    <cfRule type="expression" dxfId="7" priority="105" stopIfTrue="1">
      <formula>IF(#REF!="No Color",TRUE,FALSE)</formula>
    </cfRule>
    <cfRule type="expression" dxfId="6" priority="106" stopIfTrue="1">
      <formula>IF(#REF!="Red",TRUE,FALSE)</formula>
    </cfRule>
    <cfRule type="expression" dxfId="5" priority="107" stopIfTrue="1">
      <formula>IF(#REF!="Green",TRUE,FALSE)</formula>
    </cfRule>
  </conditionalFormatting>
  <conditionalFormatting sqref="A48:J48">
    <cfRule type="expression" dxfId="4" priority="123" stopIfTrue="1">
      <formula>IF(#REF!="No Color",TRUE,FALSE)</formula>
    </cfRule>
    <cfRule type="expression" dxfId="3" priority="124" stopIfTrue="1">
      <formula>IF(#REF!="Red",TRUE,FALSE)</formula>
    </cfRule>
    <cfRule type="expression" dxfId="2" priority="125" stopIfTrue="1">
      <formula>IF(#REF!="Green",TRUE,FALSE)</formula>
    </cfRule>
  </conditionalFormatting>
  <conditionalFormatting sqref="B25:F27 H25:J27">
    <cfRule type="expression" dxfId="1" priority="2" stopIfTrue="1">
      <formula>MOD(ROW(),2)=1</formula>
    </cfRule>
  </conditionalFormatting>
  <conditionalFormatting sqref="A28:J28">
    <cfRule type="expression" dxfId="0" priority="1" stopIfTrue="1">
      <formula>MOD(ROW(),2)=1</formula>
    </cfRule>
  </conditionalFormatting>
  <dataValidations count="5">
    <dataValidation allowBlank="1" showInputMessage="1" showErrorMessage="1" prompt="Enter the Payment Due Date, by default using 30 days from date of issue." sqref="I10:J10" xr:uid="{00000000-0002-0000-0100-000000000000}"/>
    <dataValidation allowBlank="1" showInputMessage="1" showErrorMessage="1" prompt="Enter the Purchase Order Number when or if applicable" sqref="I9:J9" xr:uid="{00000000-0002-0000-0100-000001000000}"/>
    <dataValidation allowBlank="1" showInputMessage="1" showErrorMessage="1" prompt="Enter the Customer ID when or if applicable" sqref="I8:J8" xr:uid="{00000000-0002-0000-0100-000002000000}"/>
    <dataValidation allowBlank="1" showInputMessage="1" showErrorMessage="1" prompt="Enter the invoice number" sqref="I7:J7" xr:uid="{00000000-0002-0000-0100-000003000000}"/>
    <dataValidation allowBlank="1" showInputMessage="1" showErrorMessage="1" prompt="Enter the invoice date, currently using =TODAY() to display today's date automatically" sqref="I6:J6" xr:uid="{00000000-0002-0000-0100-000004000000}"/>
  </dataValidations>
  <printOptions horizontalCentered="1"/>
  <pageMargins left="0.19685039370078741" right="0.19685039370078741" top="0.19685039370078741" bottom="0.19685039370078741" header="0.51181102362204722" footer="0.31496062992125984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Settings</vt:lpstr>
      <vt:lpstr>tools-prices</vt:lpstr>
      <vt:lpstr>'tools-prices'!Print_Area</vt:lpstr>
    </vt:vector>
  </TitlesOfParts>
  <Company>Mushisoft.com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Invoice, Profoma, Delivery Note, Price List</dc:title>
  <dc:creator>Ferdinand Mushi</dc:creator>
  <cp:keywords>Invoice, Proforma, Deliver Note, Price List</cp:keywords>
  <dc:description>© 2019 Mushisoft.com. All rights reserved</dc:description>
  <cp:lastModifiedBy>user</cp:lastModifiedBy>
  <cp:lastPrinted>2019-09-20T05:54:33Z</cp:lastPrinted>
  <dcterms:created xsi:type="dcterms:W3CDTF">2009-07-28T19:11:35Z</dcterms:created>
  <dcterms:modified xsi:type="dcterms:W3CDTF">2019-10-28T14:58:31Z</dcterms:modified>
  <cp:category>Office Documents</cp:category>
  <cp:contentStatus>Active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© 2013 Spreadsheet123 LTD</vt:lpwstr>
  </property>
  <property fmtid="{D5CDD505-2E9C-101B-9397-08002B2CF9AE}" pid="3" name="Version">
    <vt:lpwstr>1.0.2</vt:lpwstr>
  </property>
</Properties>
</file>